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FS-MLUL01.landbb.ad.lvnbb.de\MLUL-Home$\Kirchner2\Desktop\"/>
    </mc:Choice>
  </mc:AlternateContent>
  <bookViews>
    <workbookView xWindow="0" yWindow="0" windowWidth="16215" windowHeight="9030"/>
  </bookViews>
  <sheets>
    <sheet name="Berechnung" sheetId="2" r:id="rId1"/>
    <sheet name="KombinationstabelleÖR" sheetId="5" r:id="rId2"/>
    <sheet name="Kombi AUKM-ÖR-BB-" sheetId="10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" i="2" l="1"/>
  <c r="O60" i="2"/>
  <c r="P60" i="2"/>
  <c r="Q60" i="2"/>
  <c r="N30" i="2" l="1"/>
  <c r="K76" i="2" l="1"/>
  <c r="L76" i="2" s="1"/>
  <c r="K75" i="2"/>
  <c r="L75" i="2" s="1"/>
  <c r="L70" i="2"/>
  <c r="M70" i="2"/>
  <c r="L71" i="2"/>
  <c r="M71" i="2"/>
  <c r="L72" i="2"/>
  <c r="M72" i="2"/>
  <c r="L73" i="2"/>
  <c r="M73" i="2"/>
  <c r="L74" i="2"/>
  <c r="M74" i="2"/>
  <c r="Q74" i="2"/>
  <c r="P74" i="2"/>
  <c r="O74" i="2"/>
  <c r="N74" i="2"/>
  <c r="Q73" i="2"/>
  <c r="P73" i="2"/>
  <c r="O73" i="2"/>
  <c r="N73" i="2"/>
  <c r="Q72" i="2"/>
  <c r="P72" i="2"/>
  <c r="O72" i="2"/>
  <c r="N72" i="2"/>
  <c r="L69" i="2"/>
  <c r="M69" i="2"/>
  <c r="N69" i="2"/>
  <c r="O69" i="2"/>
  <c r="P69" i="2"/>
  <c r="Q69" i="2"/>
  <c r="M68" i="2"/>
  <c r="N68" i="2"/>
  <c r="O68" i="2"/>
  <c r="P68" i="2"/>
  <c r="Q68" i="2"/>
  <c r="L68" i="2"/>
  <c r="M67" i="2"/>
  <c r="N67" i="2"/>
  <c r="O67" i="2"/>
  <c r="P67" i="2"/>
  <c r="Q67" i="2"/>
  <c r="L67" i="2"/>
  <c r="M66" i="2"/>
  <c r="L66" i="2"/>
  <c r="M65" i="2"/>
  <c r="L65" i="2"/>
  <c r="L77" i="2" l="1"/>
  <c r="L78" i="2"/>
  <c r="D18" i="2" l="1"/>
  <c r="D17" i="2"/>
  <c r="D16" i="2"/>
  <c r="D15" i="2"/>
  <c r="M81" i="2" l="1"/>
  <c r="L81" i="2"/>
  <c r="L54" i="2" l="1"/>
  <c r="M54" i="2"/>
  <c r="L12" i="2" l="1"/>
  <c r="L18" i="2" s="1"/>
  <c r="O13" i="2"/>
  <c r="P13" i="2"/>
  <c r="Q13" i="2"/>
  <c r="N13" i="2"/>
  <c r="O30" i="2"/>
  <c r="M12" i="2"/>
  <c r="M18" i="2" s="1"/>
  <c r="O35" i="2"/>
  <c r="P35" i="2"/>
  <c r="Q35" i="2"/>
  <c r="N35" i="2"/>
  <c r="O34" i="2"/>
  <c r="P34" i="2"/>
  <c r="Q34" i="2"/>
  <c r="N34" i="2"/>
  <c r="N33" i="2"/>
  <c r="O33" i="2"/>
  <c r="P33" i="2"/>
  <c r="Q33" i="2"/>
  <c r="O32" i="2"/>
  <c r="O66" i="2" s="1"/>
  <c r="P32" i="2"/>
  <c r="P66" i="2" s="1"/>
  <c r="Q32" i="2"/>
  <c r="Q66" i="2" s="1"/>
  <c r="N32" i="2"/>
  <c r="N66" i="2" s="1"/>
  <c r="O31" i="2"/>
  <c r="P31" i="2"/>
  <c r="Q31" i="2"/>
  <c r="N31" i="2"/>
  <c r="O12" i="2"/>
  <c r="O18" i="2" s="1"/>
  <c r="P12" i="2"/>
  <c r="P18" i="2" s="1"/>
  <c r="Q12" i="2"/>
  <c r="Q18" i="2" s="1"/>
  <c r="O22" i="2"/>
  <c r="P22" i="2"/>
  <c r="Q22" i="2"/>
  <c r="O23" i="2"/>
  <c r="P23" i="2"/>
  <c r="Q23" i="2"/>
  <c r="O24" i="2"/>
  <c r="P24" i="2"/>
  <c r="Q24" i="2"/>
  <c r="O25" i="2"/>
  <c r="P25" i="2"/>
  <c r="Q25" i="2"/>
  <c r="O26" i="2"/>
  <c r="P26" i="2"/>
  <c r="Q26" i="2"/>
  <c r="O27" i="2"/>
  <c r="P27" i="2"/>
  <c r="Q27" i="2"/>
  <c r="O28" i="2"/>
  <c r="P28" i="2"/>
  <c r="Q28" i="2"/>
  <c r="O29" i="2"/>
  <c r="P29" i="2"/>
  <c r="Q29" i="2"/>
  <c r="N29" i="2"/>
  <c r="N28" i="2"/>
  <c r="N27" i="2"/>
  <c r="N26" i="2"/>
  <c r="N25" i="2"/>
  <c r="N24" i="2"/>
  <c r="N23" i="2"/>
  <c r="N22" i="2"/>
  <c r="N65" i="2" l="1"/>
  <c r="N70" i="2"/>
  <c r="O65" i="2"/>
  <c r="O70" i="2"/>
  <c r="P65" i="2"/>
  <c r="P70" i="2"/>
  <c r="Q65" i="2"/>
  <c r="Q70" i="2"/>
  <c r="O71" i="2"/>
  <c r="N71" i="2"/>
  <c r="Q71" i="2"/>
  <c r="P71" i="2"/>
  <c r="L17" i="2"/>
  <c r="Q36" i="2"/>
  <c r="Q17" i="2"/>
  <c r="Q15" i="2"/>
  <c r="Q16" i="2"/>
  <c r="O17" i="2"/>
  <c r="O15" i="2"/>
  <c r="O16" i="2"/>
  <c r="P36" i="2"/>
  <c r="P17" i="2"/>
  <c r="P15" i="2"/>
  <c r="P16" i="2"/>
  <c r="M17" i="2"/>
  <c r="M16" i="2"/>
  <c r="M15" i="2"/>
  <c r="Q30" i="2"/>
  <c r="P30" i="2"/>
  <c r="L16" i="2"/>
  <c r="L15" i="2"/>
  <c r="K16" i="2"/>
  <c r="K15" i="2"/>
  <c r="O53" i="2"/>
  <c r="O54" i="2" s="1"/>
  <c r="Q53" i="2"/>
  <c r="Q54" i="2" s="1"/>
  <c r="P53" i="2"/>
  <c r="P54" i="2" s="1"/>
  <c r="N53" i="2"/>
  <c r="N54" i="2" s="1"/>
  <c r="O36" i="2"/>
  <c r="K45" i="2"/>
  <c r="K43" i="2"/>
  <c r="N12" i="2"/>
  <c r="N18" i="2" s="1"/>
  <c r="Q37" i="2" l="1"/>
  <c r="O37" i="2"/>
  <c r="P37" i="2"/>
  <c r="N15" i="2"/>
  <c r="N16" i="2"/>
  <c r="M19" i="2"/>
  <c r="L19" i="2"/>
  <c r="N17" i="2"/>
  <c r="N36" i="2"/>
  <c r="N44" i="2"/>
  <c r="Q44" i="2"/>
  <c r="P44" i="2"/>
  <c r="O44" i="2"/>
  <c r="O46" i="2"/>
  <c r="N46" i="2"/>
  <c r="Q46" i="2"/>
  <c r="P46" i="2"/>
  <c r="M20" i="2" l="1"/>
  <c r="M38" i="2"/>
  <c r="L20" i="2"/>
  <c r="L38" i="2"/>
  <c r="L48" i="2" s="1"/>
  <c r="N37" i="2"/>
  <c r="O19" i="2"/>
  <c r="O20" i="2" s="1"/>
  <c r="N19" i="2"/>
  <c r="N20" i="2" s="1"/>
  <c r="P19" i="2"/>
  <c r="P20" i="2" s="1"/>
  <c r="O47" i="2"/>
  <c r="P47" i="2"/>
  <c r="Q47" i="2"/>
  <c r="N47" i="2"/>
  <c r="N38" i="2" l="1"/>
  <c r="O38" i="2"/>
  <c r="O48" i="2" s="1"/>
  <c r="P38" i="2"/>
  <c r="P48" i="2" s="1"/>
  <c r="L39" i="2"/>
  <c r="L80" i="2"/>
  <c r="Q19" i="2" l="1"/>
  <c r="P40" i="2"/>
  <c r="N48" i="2"/>
  <c r="O39" i="2"/>
  <c r="M48" i="2"/>
  <c r="P49" i="2" s="1"/>
  <c r="P39" i="2"/>
  <c r="M39" i="2"/>
  <c r="O40" i="2"/>
  <c r="P76" i="2"/>
  <c r="Q76" i="2"/>
  <c r="N76" i="2"/>
  <c r="O76" i="2"/>
  <c r="M76" i="2"/>
  <c r="M75" i="2"/>
  <c r="P75" i="2"/>
  <c r="Q75" i="2"/>
  <c r="N75" i="2"/>
  <c r="O75" i="2"/>
  <c r="N40" i="2"/>
  <c r="N39" i="2"/>
  <c r="O77" i="2" l="1"/>
  <c r="O78" i="2" s="1"/>
  <c r="O80" i="2" s="1"/>
  <c r="P77" i="2"/>
  <c r="P78" i="2" s="1"/>
  <c r="P80" i="2" s="1"/>
  <c r="N77" i="2"/>
  <c r="N78" i="2" s="1"/>
  <c r="N80" i="2" s="1"/>
  <c r="Q77" i="2"/>
  <c r="Q78" i="2" s="1"/>
  <c r="M77" i="2"/>
  <c r="M78" i="2" s="1"/>
  <c r="M80" i="2" s="1"/>
  <c r="Q20" i="2"/>
  <c r="Q38" i="2"/>
  <c r="N49" i="2"/>
  <c r="O49" i="2"/>
  <c r="N41" i="2"/>
  <c r="O41" i="2"/>
  <c r="P41" i="2"/>
  <c r="Q39" i="2" l="1"/>
  <c r="Q40" i="2"/>
  <c r="Q48" i="2"/>
  <c r="Q80" i="2" s="1"/>
  <c r="P81" i="2"/>
  <c r="N81" i="2"/>
  <c r="O81" i="2"/>
  <c r="Q49" i="2" l="1"/>
  <c r="Q41" i="2"/>
  <c r="Q81" i="2"/>
</calcChain>
</file>

<file path=xl/comments1.xml><?xml version="1.0" encoding="utf-8"?>
<comments xmlns="http://schemas.openxmlformats.org/spreadsheetml/2006/main">
  <authors>
    <author>tc={9B9D3215-1374-6148-9171-29B7E5B13DB1}</author>
    <author>Kirchner, Irene</author>
    <author>tc={2C1C09BB-F1A6-6F43-9CCD-0B782DC6CF58}</author>
    <author>tc={7C88A14C-8407-0D44-A360-6EDF7487DC17}</author>
    <author>tc={822243CF-0801-B844-B516-993681254C79}</author>
  </authors>
  <commentList>
    <comment ref="K13" authorId="0" shapeId="0">
      <text>
        <r>
          <rPr>
            <sz val="11"/>
            <color theme="1"/>
            <rFont val="Calibri"/>
            <family val="2"/>
            <scheme val="minor"/>
          </rPr>
          <t>Kommentar:
    prüfen, ob Verpflichtung greift:
75% GOG, Leguminosen, Brache
75% DGL, GOG
unter 10 ha Ackerland</t>
        </r>
      </text>
    </comment>
    <comment ref="A18" authorId="1" shapeId="0">
      <text>
        <r>
          <rPr>
            <b/>
            <sz val="9"/>
            <color indexed="81"/>
            <rFont val="Segoe UI"/>
            <family val="2"/>
          </rPr>
          <t>Kirchner, Irene:</t>
        </r>
        <r>
          <rPr>
            <sz val="9"/>
            <color indexed="81"/>
            <rFont val="Segoe UI"/>
            <family val="2"/>
          </rPr>
          <t xml:space="preserve">
noch Berrechnung einfügen, da unterschiedliche Staffelung</t>
        </r>
      </text>
    </comment>
    <comment ref="A65" authorId="2" shapeId="0">
      <text>
        <r>
          <rPr>
            <sz val="11"/>
            <color theme="1"/>
            <rFont val="Calibri"/>
            <family val="2"/>
            <scheme val="minor"/>
          </rPr>
          <t xml:space="preserve">Kommentar:
    nur 2 Jahre
</t>
        </r>
      </text>
    </comment>
    <comment ref="A70" authorId="3" shapeId="0">
      <text>
        <r>
          <rPr>
            <sz val="11"/>
            <color theme="1"/>
            <rFont val="Calibri"/>
            <family val="2"/>
            <scheme val="minor"/>
          </rPr>
          <t>Kommentar:
    Mit Anrechnung Abzug ÖR PSM Zeile 33</t>
        </r>
      </text>
    </comment>
    <comment ref="A71" authorId="4" shapeId="0">
      <text>
        <r>
          <rPr>
            <sz val="11"/>
            <color theme="1"/>
            <rFont val="Calibri"/>
            <family val="2"/>
            <scheme val="minor"/>
          </rPr>
          <t>Kommentar:
    mit Anrechnung ÖR DGLex</t>
        </r>
      </text>
    </comment>
  </commentList>
</comments>
</file>

<file path=xl/sharedStrings.xml><?xml version="1.0" encoding="utf-8"?>
<sst xmlns="http://schemas.openxmlformats.org/spreadsheetml/2006/main" count="726" uniqueCount="272">
  <si>
    <t>Kalkulation zu den voraussichtlichen Prämienhöhen</t>
  </si>
  <si>
    <t>Jahr</t>
  </si>
  <si>
    <t>Anbau</t>
  </si>
  <si>
    <t>AL</t>
  </si>
  <si>
    <t>ha</t>
  </si>
  <si>
    <t>GL</t>
  </si>
  <si>
    <t>Gemüse</t>
  </si>
  <si>
    <t>ges.</t>
  </si>
  <si>
    <t>Mindestbrache Konditionalität</t>
  </si>
  <si>
    <t>Betriebsprämie</t>
  </si>
  <si>
    <t>Grundprämie  EUR/ ha</t>
  </si>
  <si>
    <t>Greeningprämie EUR/ ha</t>
  </si>
  <si>
    <t>Basisprämie  EUR/ ha</t>
  </si>
  <si>
    <t>EUR ges</t>
  </si>
  <si>
    <t>1a nichtprod. Fl. 5%</t>
  </si>
  <si>
    <t>EUR/ ha</t>
  </si>
  <si>
    <t>1a nichtprod. Fl. 6%</t>
  </si>
  <si>
    <t>1a nichtprod. Fl. 7-10%</t>
  </si>
  <si>
    <t>1b Blühstreifen/ -fl.AL</t>
  </si>
  <si>
    <t>1c Blühstreifen/ -fl. DK</t>
  </si>
  <si>
    <t>1d Altgras GL 1%</t>
  </si>
  <si>
    <t>1d Altgras GL 2-3%</t>
  </si>
  <si>
    <t>1d Altgras GL 4-6%</t>
  </si>
  <si>
    <t>3 Agroforst (Holz 2-35%)</t>
  </si>
  <si>
    <t>Agrarumwelt- und Klimaschutzmaßnahmen (AUKM)</t>
  </si>
  <si>
    <t>Tierprämien</t>
  </si>
  <si>
    <t>Tierprämien ges.</t>
  </si>
  <si>
    <t>Brache</t>
  </si>
  <si>
    <t>Stück</t>
  </si>
  <si>
    <t>GV/ha</t>
  </si>
  <si>
    <r>
      <t xml:space="preserve">Mutterschaf </t>
    </r>
    <r>
      <rPr>
        <sz val="11"/>
        <color rgb="FF00B050"/>
        <rFont val="Arial Narrow"/>
        <family val="2"/>
      </rPr>
      <t>(GV=0,150)</t>
    </r>
  </si>
  <si>
    <r>
      <t xml:space="preserve">Mutterkuh </t>
    </r>
    <r>
      <rPr>
        <sz val="11"/>
        <color rgb="FF00B050"/>
        <rFont val="Arial Narrow"/>
        <family val="2"/>
      </rPr>
      <t>(GV=1,0)</t>
    </r>
  </si>
  <si>
    <t>Beihilfen</t>
  </si>
  <si>
    <t>Einheit</t>
  </si>
  <si>
    <t>Dauerhafte Umwandlung von Ackerland in Dauergrünland (Gewässerränder, Abflussrinnen)</t>
  </si>
  <si>
    <t xml:space="preserve">    Moorschonende Bewirtschaftung (40 cm unter Flur) (in Kombination mit GLex)</t>
  </si>
  <si>
    <t xml:space="preserve">    Moorschonende Bewirtschaftung (30 cm unter Flur) (in Kombination mit GLex)</t>
  </si>
  <si>
    <t xml:space="preserve">    Moorschonende Stauhaltung (20 cm unter Flur) (in Kombination mit GLex)</t>
  </si>
  <si>
    <t xml:space="preserve">    Moorschonende Stauhaltung (10 cm unter Flur) (in Kombination mit GLex)</t>
  </si>
  <si>
    <t>Paludi auf Ackerland</t>
  </si>
  <si>
    <t>Wasserrückhalt in der Landschaft (Verzicht PSM und Düngung) GL</t>
  </si>
  <si>
    <t>Wasserrückhalt in der Landschaft GL innerhalb NSG und NLPUO</t>
  </si>
  <si>
    <t>Wasserrückhalt in der Landschaft  (Verzicht PSM und Düngung)  AL</t>
  </si>
  <si>
    <t>Umsetzung kooperativer Klimaschutzmaßnahmen in einem Projektgebiet einschl. Projektmanagement</t>
  </si>
  <si>
    <t>Gewässerschutz-/Uferrandstreifen (AL, Selbstbegrünung, keine Futternutzung) (inkl. Verzicht auf jegliche Düngung und jeglichen Pflanzenschutzmitteleinsatz)</t>
  </si>
  <si>
    <t>Extensive Acker-Bewirtschaftung an Gewässern, in Auen und in wassersensiblen Gebieten</t>
  </si>
  <si>
    <t xml:space="preserve">Verzicht auf jegliche Düngung, Beweidung ist zulässig (in Kombination mit GLex) </t>
  </si>
  <si>
    <t>Verzicht auf jegliche Düngung und ausschließliche Beweidung mit Schafen und/oder Ziegen (in Kombination mit GLex)</t>
  </si>
  <si>
    <t xml:space="preserve">Verwendung Balkenmähwerke (in Kombination mit Glex) (und zusätzlich zu 0105-01-b-01 oder -04) (und zusätzlich zu 0105-01-a-02 oder -03 oder -04 oder -05 oder -06)   </t>
  </si>
  <si>
    <t xml:space="preserve">Mahdnutzung mit Teilmahd (von maximal 50 % des beantragten Schlages in einem zeitlichen Abstand von mindestens 10 Tagen) (in Kombination mit GLex) (und zusätzlich zu 0105-01-b-01 oder -04) (und zusätzlich zu 0105-01-a-01 oder -04 oder -05 oder -06)   </t>
  </si>
  <si>
    <t>erste Nutzung nach 01.07.</t>
  </si>
  <si>
    <t>erste Nutzung nach dem 15.7.</t>
  </si>
  <si>
    <t xml:space="preserve">erste Nutzung vor dem 15.6. und weitere Nutzung nach dem 31.8. </t>
  </si>
  <si>
    <t>Feldvogelinseln (Flächenumfang von 0,5 bis 2 ha, Mindestbreite von 50 m, Abstand zu vertikalen Strukturen mindestens 50 m)</t>
  </si>
  <si>
    <t>Extensiv-Getreide (sog. Lichtacker) (doppelter Reihenabstand, halbierte Saatstärke, maximal 4 % der Ackerfläche des Betriebes) Verzicht chem. synt. N-Dünger und zusätzlich kein Einsatz von Herbiziden, Insektiziden und Fungizide</t>
  </si>
  <si>
    <t>Nutzung von Ackerland als extensives Grünland</t>
  </si>
  <si>
    <t xml:space="preserve">Dauerhafte Umwandlung von Ackerland in extensives Grünland </t>
  </si>
  <si>
    <t>Extensive Produktionsverfahren auf Ackerland innerhalb von Natura 2000-Gebieten (Verzicht chem. synt. N-Dünger und zusätzlich kein Einsatz von Herbiziden, Insektiziden und Fungizide)</t>
  </si>
  <si>
    <t>zusätzlich zu 0105-03-a-04: Verzicht auf Düngung jeglicher Art</t>
  </si>
  <si>
    <t>Erhalt und Pflege von Bäumen / Streuobstbeständen (nur Hochstämme)</t>
  </si>
  <si>
    <t>Einführung Acker</t>
  </si>
  <si>
    <t>Einführung Gemüse</t>
  </si>
  <si>
    <t>Einführung Kern- und Steinobst</t>
  </si>
  <si>
    <t>Einführung Beeren-, Strauch- und Wildobst</t>
  </si>
  <si>
    <t>Beibehaltung Acker</t>
  </si>
  <si>
    <t>Beibehaltung Grünland</t>
  </si>
  <si>
    <t>Beibehaltung Gemüse</t>
  </si>
  <si>
    <t>Beibehaltung Kern- und Steinobst</t>
  </si>
  <si>
    <t>Beibehaltung Beeren-, Strauch- und Wildobst</t>
  </si>
  <si>
    <t>Natura 2000</t>
  </si>
  <si>
    <t>Extensive Grünlandnutzung</t>
  </si>
  <si>
    <t xml:space="preserve">   ohne Mineraldünger</t>
  </si>
  <si>
    <t xml:space="preserve">   ohne Gülle</t>
  </si>
  <si>
    <t xml:space="preserve">   ohne Dünger</t>
  </si>
  <si>
    <t>Nutzung nicht vor dem 16.06.</t>
  </si>
  <si>
    <t>Nutzung nicht vor dem 01.07.</t>
  </si>
  <si>
    <t>Hohe Wasserhaltung bis 30.04.</t>
  </si>
  <si>
    <t>Hohe Wasserhaltung bis 30.06.</t>
  </si>
  <si>
    <t>Nutzungsbeschränkung Ackerland (Verzicht chem.-syn. N-Dünger)</t>
  </si>
  <si>
    <t>Nutzungsbeschränkung Ackerland (zusätzlich kein Einsatz von Gülle)</t>
  </si>
  <si>
    <t>Nutzungsbeschränkung Ackerland (zusätzlich kein Einsatz von Herbiziden, Insektiziden und Fungizide)</t>
  </si>
  <si>
    <t>Transaktionskosten Beibehaltung OG 600 €/Betrieb</t>
  </si>
  <si>
    <t>Transaktionskosten Einführung OG 600 €/Betrieb</t>
  </si>
  <si>
    <t>Inanspruchnahme</t>
  </si>
  <si>
    <t>% AL</t>
  </si>
  <si>
    <t>Wert</t>
  </si>
  <si>
    <t>% DK</t>
  </si>
  <si>
    <t>% DGL</t>
  </si>
  <si>
    <t>% Fläche</t>
  </si>
  <si>
    <t>Betriebsprämie ohne TP gesamt EUR</t>
  </si>
  <si>
    <t>EUR/Betrieb</t>
  </si>
  <si>
    <t>ha/Gehölz</t>
  </si>
  <si>
    <t>ja/nein</t>
  </si>
  <si>
    <t>EUR/Tier</t>
  </si>
  <si>
    <t>Prämie erste Säule Gesamt</t>
  </si>
  <si>
    <t>Prämie Ökolandbau</t>
  </si>
  <si>
    <t>4 GL-Ext.(0,3-1,4 RGV/ha</t>
  </si>
  <si>
    <t>5 GL- 4 Kennarten</t>
  </si>
  <si>
    <t>6 AL/ DK o. PSM Gras/ AF</t>
  </si>
  <si>
    <t>7 AL/ GL in N2000</t>
  </si>
  <si>
    <t>Klimaschutz</t>
  </si>
  <si>
    <t>Ökolandbau</t>
  </si>
  <si>
    <t>Öko-Regelungen</t>
  </si>
  <si>
    <t>Kern- und Steinobst</t>
  </si>
  <si>
    <t>Beeren-, Strauch- und Wildobst</t>
  </si>
  <si>
    <t>Kenntnisstand Februar 2022 - ohne Gewähr</t>
  </si>
  <si>
    <t>Betrieb</t>
  </si>
  <si>
    <t>LE unmittelbar im Zusammenhang mit AL</t>
  </si>
  <si>
    <t>ÖL AL ohne Brache</t>
  </si>
  <si>
    <t>EUR/ha</t>
  </si>
  <si>
    <t>ja</t>
  </si>
  <si>
    <t>Prämie gesamt</t>
  </si>
  <si>
    <t xml:space="preserve">ÖR </t>
  </si>
  <si>
    <t>ÖR1a (R.21, R.31)</t>
  </si>
  <si>
    <t>ÖR1b (R. 21, R.31)</t>
  </si>
  <si>
    <t>ÖR1c (R. 21, R.31)</t>
  </si>
  <si>
    <t>ÖR1d (R. 21, R.31)</t>
  </si>
  <si>
    <t>ÖR2 (R.12, R.19)</t>
  </si>
  <si>
    <t>ÖR3 (R.12, R.14)</t>
  </si>
  <si>
    <t>ÖR4 (R.21, R.31)</t>
  </si>
  <si>
    <t>ÖR5 (R.31)</t>
  </si>
  <si>
    <t>ÖR6 (R.24, R.31)</t>
  </si>
  <si>
    <t>ÖR7 (R.31)</t>
  </si>
  <si>
    <t>x</t>
  </si>
  <si>
    <t xml:space="preserve">                   -  </t>
  </si>
  <si>
    <t>()</t>
  </si>
  <si>
    <t xml:space="preserve">Kombinationen auf derselben Fläche </t>
  </si>
  <si>
    <t>ÖR1a Brache</t>
  </si>
  <si>
    <t>ÖR1b Blühstreife/-flächen</t>
  </si>
  <si>
    <t>ÖR1c Blüh.. Auf DK</t>
  </si>
  <si>
    <t>ÖR1d Altgras</t>
  </si>
  <si>
    <t>ÖR2 vielf. Kulturen</t>
  </si>
  <si>
    <t>ÖR3 Agroforst</t>
  </si>
  <si>
    <t>ÖR4 DGLex</t>
  </si>
  <si>
    <t>ÖR5 Kennarten</t>
  </si>
  <si>
    <t>ÖR6 PSM</t>
  </si>
  <si>
    <t>ÖR7 Natura</t>
  </si>
  <si>
    <t>X = auf derselben Fläche kombinierbar</t>
  </si>
  <si>
    <t>- = nicht auf derselben Fläche kombinierbar</t>
  </si>
  <si>
    <t>()= Hier ist eine Kombination der Maßnahmen auf derselben Maßnahmenfläche möglich, nur müssten die ÖR1d-Flächen  zwischen den Gehölzflächen liegen. D.h. da bei ÖR 3 die Prämie anhand der Gehölzstreifen berechnet wird, werden die Prämien de facto nicht direkt auf derselben Fläche kombiniert.</t>
  </si>
  <si>
    <t>UVP 1</t>
  </si>
  <si>
    <t>UVP 2</t>
  </si>
  <si>
    <t>Summe Öko-Regelungen</t>
  </si>
  <si>
    <t>€/ha</t>
  </si>
  <si>
    <t>€/Betrieb</t>
  </si>
  <si>
    <t>AL Einführung</t>
  </si>
  <si>
    <t>Einführung Grünland</t>
  </si>
  <si>
    <t>Transaktionskosten</t>
  </si>
  <si>
    <t>zulässig mit Prämienabzug</t>
  </si>
  <si>
    <t>x)</t>
  </si>
  <si>
    <t>zulässig</t>
  </si>
  <si>
    <t>nicht zulässig</t>
  </si>
  <si>
    <t>nein</t>
  </si>
  <si>
    <t>x1) sofern keine NSG Auflage zur späten Nutzung in der NSG Verordnung vorliegt</t>
  </si>
  <si>
    <t>ÖR 7</t>
  </si>
  <si>
    <t>Acker- und Dauerkultur ohne chem.-snthetische PSM</t>
  </si>
  <si>
    <t>ÖR 6</t>
  </si>
  <si>
    <t>4 Kennarten</t>
  </si>
  <si>
    <t>ÖR 5</t>
  </si>
  <si>
    <t>Extensivierung DGL Gesamtbetrieb</t>
  </si>
  <si>
    <t>ÖR 4</t>
  </si>
  <si>
    <t>Beibehaltung Agroforstnutzung</t>
  </si>
  <si>
    <t>ÖR 3</t>
  </si>
  <si>
    <t>Vielfältige Fruchtfolge</t>
  </si>
  <si>
    <t>ÖR 2</t>
  </si>
  <si>
    <t>Altgrasstreifen oder -flächen</t>
  </si>
  <si>
    <t>ÖR 1 d</t>
  </si>
  <si>
    <t>Blühstreifen oder -flächen in Dauerkulturen</t>
  </si>
  <si>
    <t>ÖR 1 c</t>
  </si>
  <si>
    <t>Blühstreifen oder -flächen auf AL, 
das nach ÖR 1 a bereitgestellt wird</t>
  </si>
  <si>
    <t>ÖR 1 b</t>
  </si>
  <si>
    <t>Nichtproduktives AL über GLÖZ 8 hinaus</t>
  </si>
  <si>
    <t>ÖR 1 a</t>
  </si>
  <si>
    <t>Ökoregelungen</t>
  </si>
  <si>
    <t>0301-01a-09</t>
  </si>
  <si>
    <t>0301-01a-08</t>
  </si>
  <si>
    <t>0301-01a-07</t>
  </si>
  <si>
    <t>0301-01b-02</t>
  </si>
  <si>
    <t>0301-01b-01</t>
  </si>
  <si>
    <t>0301-01a-06</t>
  </si>
  <si>
    <t>0301-01a-05</t>
  </si>
  <si>
    <t>0301-01a-04</t>
  </si>
  <si>
    <t>0301-01a-03</t>
  </si>
  <si>
    <t>0301-01a-02</t>
  </si>
  <si>
    <r>
      <t>x</t>
    </r>
    <r>
      <rPr>
        <vertAlign val="superscript"/>
        <sz val="12"/>
        <color theme="1"/>
        <rFont val="Arial Narrow"/>
        <family val="2"/>
      </rPr>
      <t>1)</t>
    </r>
  </si>
  <si>
    <t>0301-01a-01</t>
  </si>
  <si>
    <t>0108-03-a-01</t>
  </si>
  <si>
    <t>Beibehaltung Beeren, Strauch- und Wildobst</t>
  </si>
  <si>
    <t>0108-02-d-02</t>
  </si>
  <si>
    <t>0108-02-d-01</t>
  </si>
  <si>
    <t>0108-02-c-01</t>
  </si>
  <si>
    <t xml:space="preserve">Beibehaltung Grünland </t>
  </si>
  <si>
    <t>0108-02-b-01</t>
  </si>
  <si>
    <t>0108-02-a-01</t>
  </si>
  <si>
    <t>Einführung Beeren, Strauch- und Wildobst</t>
  </si>
  <si>
    <t>0108-01-d-02</t>
  </si>
  <si>
    <t>0108-01-d-01</t>
  </si>
  <si>
    <t>0108-01-c-01</t>
  </si>
  <si>
    <t>0108-01-b-01</t>
  </si>
  <si>
    <t xml:space="preserve">Einführung Acker </t>
  </si>
  <si>
    <t>0108-01-a-01</t>
  </si>
  <si>
    <t>Ökologischer Landbau</t>
  </si>
  <si>
    <t xml:space="preserve">Überwinternde Stoppel (ohne Mais- und Hirsestoppel) </t>
  </si>
  <si>
    <t>0105-07-b-01</t>
  </si>
  <si>
    <t>Vogelschutz</t>
  </si>
  <si>
    <t>Einrichtung von streifenförmigen Agroforstgehölzflächen (auf Grünland)</t>
  </si>
  <si>
    <t>0105-05-d-02</t>
  </si>
  <si>
    <t xml:space="preserve">Einrichtung von streifenförmigen Agroforstgehölzflächen (auf Ackerland) </t>
  </si>
  <si>
    <t>0105-05-d-01</t>
  </si>
  <si>
    <t>0105-05-a-01</t>
  </si>
  <si>
    <t xml:space="preserve">Neuanlage, Erhalt und Pflege von Streuobstbäumen, Baumreihen und Hecken </t>
  </si>
  <si>
    <t>Zuschlag für Verwendung alter Sorten (Genreserve)</t>
  </si>
  <si>
    <t>0105-03-a-06</t>
  </si>
  <si>
    <t>0105-03-a-05</t>
  </si>
  <si>
    <t>0105-03-a-04</t>
  </si>
  <si>
    <t>0105-03-a-03</t>
  </si>
  <si>
    <t>0105-03-a-02</t>
  </si>
  <si>
    <t>0105-03-a-01</t>
  </si>
  <si>
    <t>0105-03-b-01</t>
  </si>
  <si>
    <t xml:space="preserve">Naturschutzorientierte Ackernutzung </t>
  </si>
  <si>
    <t>0105-01-a-06</t>
  </si>
  <si>
    <t>0105-01-a-05</t>
  </si>
  <si>
    <t>0105-01-a-04</t>
  </si>
  <si>
    <t>0105-01-a-02</t>
  </si>
  <si>
    <t>0105-01-a-01</t>
  </si>
  <si>
    <t>Verzicht auf jegliche Düngung und ausschließliche Beweidung mit Schafen und/oder Ziegen (in Kombination mit GLex)  [inkl. Anrechnung gekopp. Mutterschafprämie 5,8 MuSch/ha*34,83€/MuSch]</t>
  </si>
  <si>
    <t>0105-01-b-03</t>
  </si>
  <si>
    <t>Ausschließliche Beweidung mit Schafen und/oder Ziegen (in Kombination mit GLex)  [inkl. Anrechnung gekopp. Mutterschafprämie 5,6 MuSch/ha*34,83€/MuSch]</t>
  </si>
  <si>
    <t>0105-01-b-02</t>
  </si>
  <si>
    <t xml:space="preserve">Verzicht auf jegliche Düngung, Beweidung ist zulässig
 (in Kombination mit GLex) </t>
  </si>
  <si>
    <t>0105-01-b-01</t>
  </si>
  <si>
    <t>Naturschutzorientierte Grünlandbewirtschaftung</t>
  </si>
  <si>
    <t>Biodiversität</t>
  </si>
  <si>
    <t>Extensive Acker-Bewirtschaftung an Gewässern,
 in Auen und in wassersensiblen Gebieten</t>
  </si>
  <si>
    <t>0102-05-a-01 (inkl. 0105-05-b-01 und 0105-05-c-01)</t>
  </si>
  <si>
    <t>Gewässerschutz-/Uferrandstreifen (AL, Selbstbegrünung, 
keine Futternutzung) (inkl. Verzicht auf jegliche Düngung und jeglichen Pflanzenschutzmitteleinsatz)</t>
  </si>
  <si>
    <t>0102-01-b-01 (inkl. 0102-01-c-01)</t>
  </si>
  <si>
    <t>Wasserqualität</t>
  </si>
  <si>
    <t>0101-05-a-01</t>
  </si>
  <si>
    <t>Kooperative Klimaschutzmaßnahmen</t>
  </si>
  <si>
    <t>0101-04-b-01</t>
  </si>
  <si>
    <t>0101-04-a-01</t>
  </si>
  <si>
    <t>Wasserrückhalt in der Landschaft</t>
  </si>
  <si>
    <t>Rinder [inkl. Anrechnung gekopp. Mutterkuhprämie 0,3 MuKühe/ha*77,93€/MuKuh]</t>
  </si>
  <si>
    <t>0101-03-a-06</t>
  </si>
  <si>
    <t>0101-03-b-01</t>
  </si>
  <si>
    <t>0101-03-a-05</t>
  </si>
  <si>
    <t xml:space="preserve">    Moorschonende Stauhaltung (10 cm unter Flur)
 (in Kombination mit GLex)</t>
  </si>
  <si>
    <t>0101-03-a-04</t>
  </si>
  <si>
    <t xml:space="preserve">    Moorschonende Stauhaltung (20 cm unter Flur)
 (in Kombination mit GLex)</t>
  </si>
  <si>
    <t>0101-03-a-03</t>
  </si>
  <si>
    <t xml:space="preserve">    Moorschonende Bewirtschaftung (30 cm unter Flur) 
(in Kombination mit GLex)</t>
  </si>
  <si>
    <t>0101-03-a-02</t>
  </si>
  <si>
    <t>0101-03-a-01</t>
  </si>
  <si>
    <t>Moorbodenschutzmaßnahmen</t>
  </si>
  <si>
    <t>0101-01-b-01</t>
  </si>
  <si>
    <t>Umwandlung von Ackerland in Grünland / Dauergrünland</t>
  </si>
  <si>
    <t xml:space="preserve">Beibehaltung Acker </t>
  </si>
  <si>
    <t xml:space="preserve">    Winterlicher Wasserrückhalt vom 01.11. bis 30.04. (mindestens 0 cm über Flur) zusätzlich zu 0101-03-a-01 oder -02 oder -03 oder -04</t>
  </si>
  <si>
    <t>Kombination auf dergleichen Parzelle</t>
  </si>
  <si>
    <t xml:space="preserve">Mahdnutzung mit Teilmahd (von maximal 50 % des beantragten Schlages in einem zeitlichen Abstand von mindestens 10 Tagen) </t>
  </si>
  <si>
    <t xml:space="preserve">Beweidungszuschlag Moor Schafe zusätzlich zu 0101-03-a-01 oder -02 oder -03 oder -04 </t>
  </si>
  <si>
    <t>Beweidungszuschlag Moor Schafe</t>
  </si>
  <si>
    <t xml:space="preserve">Rinder </t>
  </si>
  <si>
    <t xml:space="preserve">    Winterlicher Wasserrückhalt vom 01.11. bis 30.04. (mindestens 0 cm über Flur) </t>
  </si>
  <si>
    <t xml:space="preserve">Ausschließliche Beweidung mit Schafen und/oder Ziegen (in Kombination mit GLex) </t>
  </si>
  <si>
    <t>Verwendung Balkenmähwerke (in Kombination mit Glex)</t>
  </si>
  <si>
    <t>Differenz zu 2022</t>
  </si>
  <si>
    <t>Differenz Öko-Betriebe</t>
  </si>
  <si>
    <t>Differenz BP zu 2022</t>
  </si>
  <si>
    <r>
      <t xml:space="preserve">6 AL/ DK ohne PSM </t>
    </r>
    <r>
      <rPr>
        <sz val="11"/>
        <color rgb="FFFF0000"/>
        <rFont val="Arial Narrow"/>
        <family val="2"/>
      </rPr>
      <t>(min. 7% AF denkbar)</t>
    </r>
  </si>
  <si>
    <t>2 vielfältige Fruchtarten (AF ohne Brache)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</si>
</sst>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B05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sz val="11"/>
      <color rgb="FF00B050"/>
      <name val="Arial Narrow"/>
      <family val="2"/>
    </font>
    <font>
      <sz val="11"/>
      <name val="Arial Narrow"/>
      <family val="2"/>
    </font>
    <font>
      <b/>
      <sz val="11"/>
      <color rgb="FF0070C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70C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name val="Arial"/>
      <family val="2"/>
    </font>
    <font>
      <sz val="12"/>
      <color theme="1"/>
      <name val="Arial Narrow"/>
      <family val="2"/>
    </font>
    <font>
      <sz val="12"/>
      <color theme="8" tint="0.79998168889431442"/>
      <name val="Arial Narrow"/>
      <family val="2"/>
    </font>
    <font>
      <sz val="12"/>
      <name val="Arial Narrow"/>
      <family val="2"/>
    </font>
    <font>
      <vertAlign val="superscript"/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/>
  </cellStyleXfs>
  <cellXfs count="510">
    <xf numFmtId="0" fontId="0" fillId="0" borderId="0" xfId="0"/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horizontal="center"/>
    </xf>
    <xf numFmtId="165" fontId="2" fillId="2" borderId="1" xfId="1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165" fontId="2" fillId="2" borderId="23" xfId="1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165" fontId="2" fillId="3" borderId="1" xfId="1" applyNumberFormat="1" applyFont="1" applyFill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vertical="center"/>
    </xf>
    <xf numFmtId="165" fontId="2" fillId="2" borderId="20" xfId="1" applyNumberFormat="1" applyFont="1" applyFill="1" applyBorder="1" applyAlignment="1">
      <alignment vertical="center"/>
    </xf>
    <xf numFmtId="164" fontId="2" fillId="2" borderId="17" xfId="1" applyFont="1" applyFill="1" applyBorder="1" applyAlignment="1">
      <alignment vertical="center" wrapText="1"/>
    </xf>
    <xf numFmtId="164" fontId="2" fillId="2" borderId="18" xfId="1" applyFont="1" applyFill="1" applyBorder="1" applyAlignment="1">
      <alignment vertical="center" wrapText="1"/>
    </xf>
    <xf numFmtId="165" fontId="8" fillId="2" borderId="1" xfId="1" applyNumberFormat="1" applyFont="1" applyFill="1" applyBorder="1" applyAlignment="1">
      <alignment vertical="center" wrapText="1"/>
    </xf>
    <xf numFmtId="164" fontId="3" fillId="0" borderId="0" xfId="1" applyFont="1" applyAlignment="1">
      <alignment wrapText="1"/>
    </xf>
    <xf numFmtId="0" fontId="2" fillId="2" borderId="0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165" fontId="2" fillId="3" borderId="13" xfId="1" applyNumberFormat="1" applyFont="1" applyFill="1" applyBorder="1" applyAlignment="1">
      <alignment horizontal="right" vertical="center"/>
    </xf>
    <xf numFmtId="165" fontId="2" fillId="0" borderId="13" xfId="1" applyNumberFormat="1" applyFont="1" applyBorder="1" applyAlignment="1">
      <alignment horizontal="right" vertical="center"/>
    </xf>
    <xf numFmtId="165" fontId="2" fillId="0" borderId="13" xfId="1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164" fontId="2" fillId="2" borderId="28" xfId="1" applyFont="1" applyFill="1" applyBorder="1" applyAlignment="1">
      <alignment vertical="center" wrapText="1"/>
    </xf>
    <xf numFmtId="164" fontId="2" fillId="2" borderId="20" xfId="1" applyFont="1" applyFill="1" applyBorder="1" applyAlignment="1">
      <alignment vertical="center" wrapText="1"/>
    </xf>
    <xf numFmtId="164" fontId="2" fillId="2" borderId="21" xfId="1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165" fontId="8" fillId="2" borderId="23" xfId="1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165" fontId="2" fillId="2" borderId="5" xfId="1" applyNumberFormat="1" applyFont="1" applyFill="1" applyBorder="1" applyAlignment="1">
      <alignment vertical="center"/>
    </xf>
    <xf numFmtId="165" fontId="8" fillId="2" borderId="5" xfId="1" applyNumberFormat="1" applyFont="1" applyFill="1" applyBorder="1" applyAlignment="1">
      <alignment vertical="center" wrapText="1"/>
    </xf>
    <xf numFmtId="165" fontId="3" fillId="0" borderId="0" xfId="0" applyNumberFormat="1" applyFont="1" applyAlignment="1"/>
    <xf numFmtId="0" fontId="4" fillId="2" borderId="2" xfId="0" applyFont="1" applyFill="1" applyBorder="1" applyAlignment="1">
      <alignment vertical="center"/>
    </xf>
    <xf numFmtId="165" fontId="8" fillId="2" borderId="13" xfId="1" applyNumberFormat="1" applyFont="1" applyFill="1" applyBorder="1" applyAlignment="1">
      <alignment vertical="center" wrapText="1"/>
    </xf>
    <xf numFmtId="165" fontId="8" fillId="2" borderId="24" xfId="1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165" fontId="8" fillId="2" borderId="6" xfId="1" applyNumberFormat="1" applyFont="1" applyFill="1" applyBorder="1" applyAlignment="1">
      <alignment vertical="center" wrapText="1"/>
    </xf>
    <xf numFmtId="165" fontId="2" fillId="6" borderId="1" xfId="1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165" fontId="2" fillId="2" borderId="34" xfId="1" applyNumberFormat="1" applyFont="1" applyFill="1" applyBorder="1" applyAlignment="1">
      <alignment vertical="center"/>
    </xf>
    <xf numFmtId="165" fontId="8" fillId="2" borderId="34" xfId="1" applyNumberFormat="1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65" fontId="2" fillId="2" borderId="36" xfId="1" applyNumberFormat="1" applyFont="1" applyFill="1" applyBorder="1" applyAlignment="1">
      <alignment vertical="center"/>
    </xf>
    <xf numFmtId="165" fontId="8" fillId="2" borderId="36" xfId="1" applyNumberFormat="1" applyFont="1" applyFill="1" applyBorder="1" applyAlignment="1">
      <alignment vertical="center" wrapText="1"/>
    </xf>
    <xf numFmtId="165" fontId="8" fillId="2" borderId="39" xfId="1" applyNumberFormat="1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7" fillId="5" borderId="40" xfId="0" applyFont="1" applyFill="1" applyBorder="1" applyAlignment="1">
      <alignment vertical="center"/>
    </xf>
    <xf numFmtId="165" fontId="2" fillId="5" borderId="34" xfId="1" applyNumberFormat="1" applyFont="1" applyFill="1" applyBorder="1" applyAlignment="1">
      <alignment vertical="center"/>
    </xf>
    <xf numFmtId="165" fontId="8" fillId="5" borderId="34" xfId="1" applyNumberFormat="1" applyFont="1" applyFill="1" applyBorder="1" applyAlignment="1">
      <alignment horizontal="right" vertical="center" wrapText="1"/>
    </xf>
    <xf numFmtId="165" fontId="8" fillId="5" borderId="41" xfId="1" applyNumberFormat="1" applyFont="1" applyFill="1" applyBorder="1" applyAlignment="1">
      <alignment horizontal="right" vertical="center" wrapText="1"/>
    </xf>
    <xf numFmtId="165" fontId="8" fillId="2" borderId="1" xfId="1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165" fontId="2" fillId="2" borderId="13" xfId="1" applyNumberFormat="1" applyFont="1" applyFill="1" applyBorder="1" applyAlignment="1">
      <alignment vertical="center"/>
    </xf>
    <xf numFmtId="165" fontId="8" fillId="2" borderId="13" xfId="1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165" fontId="4" fillId="2" borderId="2" xfId="1" applyNumberFormat="1" applyFont="1" applyFill="1" applyBorder="1" applyAlignment="1">
      <alignment vertical="center"/>
    </xf>
    <xf numFmtId="165" fontId="5" fillId="2" borderId="2" xfId="1" applyNumberFormat="1" applyFont="1" applyFill="1" applyBorder="1" applyAlignment="1">
      <alignment vertical="center"/>
    </xf>
    <xf numFmtId="165" fontId="5" fillId="2" borderId="15" xfId="1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3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165" fontId="11" fillId="5" borderId="0" xfId="1" applyNumberFormat="1" applyFont="1" applyFill="1" applyBorder="1" applyAlignment="1">
      <alignment horizontal="left" vertical="center"/>
    </xf>
    <xf numFmtId="0" fontId="14" fillId="0" borderId="0" xfId="0" applyFont="1" applyAlignment="1"/>
    <xf numFmtId="0" fontId="11" fillId="6" borderId="1" xfId="0" applyFont="1" applyFill="1" applyBorder="1" applyAlignment="1">
      <alignment vertical="center"/>
    </xf>
    <xf numFmtId="165" fontId="2" fillId="2" borderId="20" xfId="1" applyNumberFormat="1" applyFont="1" applyFill="1" applyBorder="1" applyAlignment="1">
      <alignment vertical="center" wrapText="1"/>
    </xf>
    <xf numFmtId="165" fontId="2" fillId="2" borderId="21" xfId="1" applyNumberFormat="1" applyFont="1" applyFill="1" applyBorder="1" applyAlignment="1">
      <alignment vertical="center" wrapText="1"/>
    </xf>
    <xf numFmtId="0" fontId="11" fillId="6" borderId="23" xfId="0" applyFont="1" applyFill="1" applyBorder="1" applyAlignment="1">
      <alignment vertical="center"/>
    </xf>
    <xf numFmtId="165" fontId="2" fillId="2" borderId="36" xfId="1" applyNumberFormat="1" applyFont="1" applyFill="1" applyBorder="1" applyAlignment="1">
      <alignment vertical="center" wrapText="1"/>
    </xf>
    <xf numFmtId="165" fontId="2" fillId="2" borderId="39" xfId="1" applyNumberFormat="1" applyFont="1" applyFill="1" applyBorder="1" applyAlignment="1">
      <alignment vertical="center" wrapText="1"/>
    </xf>
    <xf numFmtId="165" fontId="8" fillId="2" borderId="2" xfId="1" applyNumberFormat="1" applyFont="1" applyFill="1" applyBorder="1" applyAlignment="1">
      <alignment vertical="center" wrapText="1"/>
    </xf>
    <xf numFmtId="165" fontId="8" fillId="2" borderId="15" xfId="1" applyNumberFormat="1" applyFont="1" applyFill="1" applyBorder="1" applyAlignment="1">
      <alignment vertical="center" wrapText="1"/>
    </xf>
    <xf numFmtId="0" fontId="11" fillId="2" borderId="45" xfId="0" applyFont="1" applyFill="1" applyBorder="1" applyAlignment="1">
      <alignment vertical="center"/>
    </xf>
    <xf numFmtId="165" fontId="2" fillId="0" borderId="23" xfId="1" applyNumberFormat="1" applyFont="1" applyBorder="1" applyAlignment="1">
      <alignment vertical="center"/>
    </xf>
    <xf numFmtId="165" fontId="2" fillId="0" borderId="24" xfId="1" applyNumberFormat="1" applyFont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vertical="center"/>
    </xf>
    <xf numFmtId="0" fontId="11" fillId="2" borderId="40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48" xfId="0" applyFont="1" applyFill="1" applyBorder="1" applyAlignment="1">
      <alignment vertical="center"/>
    </xf>
    <xf numFmtId="0" fontId="11" fillId="2" borderId="3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vertical="center"/>
    </xf>
    <xf numFmtId="0" fontId="13" fillId="4" borderId="48" xfId="0" applyFont="1" applyFill="1" applyBorder="1" applyAlignment="1">
      <alignment vertical="center"/>
    </xf>
    <xf numFmtId="0" fontId="4" fillId="2" borderId="4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2" fillId="6" borderId="50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vertical="center"/>
    </xf>
    <xf numFmtId="0" fontId="13" fillId="4" borderId="56" xfId="0" applyFont="1" applyFill="1" applyBorder="1" applyAlignment="1">
      <alignment vertical="center"/>
    </xf>
    <xf numFmtId="0" fontId="10" fillId="4" borderId="48" xfId="0" applyFont="1" applyFill="1" applyBorder="1" applyAlignment="1">
      <alignment vertical="center"/>
    </xf>
    <xf numFmtId="0" fontId="10" fillId="4" borderId="57" xfId="0" applyFont="1" applyFill="1" applyBorder="1" applyAlignment="1">
      <alignment vertical="center"/>
    </xf>
    <xf numFmtId="0" fontId="13" fillId="4" borderId="42" xfId="0" applyFont="1" applyFill="1" applyBorder="1" applyAlignment="1">
      <alignment vertical="center"/>
    </xf>
    <xf numFmtId="0" fontId="10" fillId="4" borderId="4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48" xfId="0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165" fontId="10" fillId="4" borderId="5" xfId="1" applyNumberFormat="1" applyFont="1" applyFill="1" applyBorder="1" applyAlignment="1">
      <alignment vertical="center"/>
    </xf>
    <xf numFmtId="165" fontId="10" fillId="4" borderId="6" xfId="1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165" fontId="2" fillId="2" borderId="11" xfId="1" applyNumberFormat="1" applyFont="1" applyFill="1" applyBorder="1" applyAlignment="1">
      <alignment vertical="center"/>
    </xf>
    <xf numFmtId="165" fontId="9" fillId="6" borderId="1" xfId="1" applyNumberFormat="1" applyFont="1" applyFill="1" applyBorder="1" applyAlignment="1">
      <alignment vertical="center"/>
    </xf>
    <xf numFmtId="165" fontId="9" fillId="6" borderId="13" xfId="1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0" fontId="9" fillId="6" borderId="32" xfId="0" applyFont="1" applyFill="1" applyBorder="1" applyAlignment="1">
      <alignment vertical="center"/>
    </xf>
    <xf numFmtId="0" fontId="20" fillId="6" borderId="12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5" fontId="9" fillId="6" borderId="1" xfId="1" applyNumberFormat="1" applyFont="1" applyFill="1" applyBorder="1" applyAlignment="1">
      <alignment vertical="center" wrapText="1"/>
    </xf>
    <xf numFmtId="0" fontId="4" fillId="2" borderId="55" xfId="0" applyFont="1" applyFill="1" applyBorder="1" applyAlignment="1">
      <alignment vertical="center"/>
    </xf>
    <xf numFmtId="0" fontId="9" fillId="6" borderId="51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9" fillId="6" borderId="14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65" fontId="10" fillId="4" borderId="4" xfId="1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6" borderId="13" xfId="0" applyFont="1" applyFill="1" applyBorder="1" applyAlignment="1">
      <alignment vertical="center"/>
    </xf>
    <xf numFmtId="165" fontId="2" fillId="2" borderId="49" xfId="1" applyNumberFormat="1" applyFont="1" applyFill="1" applyBorder="1" applyAlignment="1">
      <alignment vertical="center"/>
    </xf>
    <xf numFmtId="165" fontId="2" fillId="0" borderId="50" xfId="1" applyNumberFormat="1" applyFont="1" applyBorder="1" applyAlignment="1">
      <alignment horizontal="right" vertical="center"/>
    </xf>
    <xf numFmtId="165" fontId="2" fillId="0" borderId="50" xfId="1" applyNumberFormat="1" applyFont="1" applyBorder="1" applyAlignment="1">
      <alignment vertical="center"/>
    </xf>
    <xf numFmtId="165" fontId="2" fillId="0" borderId="46" xfId="1" applyNumberFormat="1" applyFont="1" applyBorder="1" applyAlignment="1">
      <alignment vertical="center"/>
    </xf>
    <xf numFmtId="165" fontId="2" fillId="2" borderId="53" xfId="1" applyNumberFormat="1" applyFont="1" applyFill="1" applyBorder="1" applyAlignment="1">
      <alignment vertical="center"/>
    </xf>
    <xf numFmtId="165" fontId="9" fillId="6" borderId="50" xfId="1" applyNumberFormat="1" applyFont="1" applyFill="1" applyBorder="1" applyAlignment="1">
      <alignment vertical="center" wrapText="1"/>
    </xf>
    <xf numFmtId="165" fontId="2" fillId="2" borderId="52" xfId="1" applyNumberFormat="1" applyFont="1" applyFill="1" applyBorder="1" applyAlignment="1">
      <alignment vertical="center"/>
    </xf>
    <xf numFmtId="165" fontId="2" fillId="2" borderId="45" xfId="1" applyNumberFormat="1" applyFont="1" applyFill="1" applyBorder="1" applyAlignment="1">
      <alignment vertical="center"/>
    </xf>
    <xf numFmtId="165" fontId="2" fillId="2" borderId="50" xfId="1" applyNumberFormat="1" applyFont="1" applyFill="1" applyBorder="1" applyAlignment="1">
      <alignment vertical="center"/>
    </xf>
    <xf numFmtId="165" fontId="2" fillId="2" borderId="46" xfId="1" applyNumberFormat="1" applyFont="1" applyFill="1" applyBorder="1" applyAlignment="1">
      <alignment vertical="center"/>
    </xf>
    <xf numFmtId="165" fontId="4" fillId="2" borderId="51" xfId="1" applyNumberFormat="1" applyFont="1" applyFill="1" applyBorder="1" applyAlignment="1">
      <alignment vertical="center"/>
    </xf>
    <xf numFmtId="0" fontId="20" fillId="6" borderId="14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/>
    </xf>
    <xf numFmtId="0" fontId="22" fillId="6" borderId="15" xfId="0" applyFont="1" applyFill="1" applyBorder="1" applyAlignment="1">
      <alignment vertical="center"/>
    </xf>
    <xf numFmtId="165" fontId="9" fillId="6" borderId="51" xfId="1" applyNumberFormat="1" applyFont="1" applyFill="1" applyBorder="1" applyAlignment="1">
      <alignment vertical="center" wrapText="1"/>
    </xf>
    <xf numFmtId="165" fontId="9" fillId="6" borderId="2" xfId="1" applyNumberFormat="1" applyFont="1" applyFill="1" applyBorder="1" applyAlignment="1">
      <alignment vertical="center" wrapText="1"/>
    </xf>
    <xf numFmtId="165" fontId="8" fillId="2" borderId="20" xfId="1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2" fillId="2" borderId="20" xfId="0" applyFont="1" applyFill="1" applyBorder="1" applyAlignment="1"/>
    <xf numFmtId="0" fontId="2" fillId="2" borderId="23" xfId="0" applyFont="1" applyFill="1" applyBorder="1" applyAlignment="1"/>
    <xf numFmtId="165" fontId="8" fillId="2" borderId="21" xfId="1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165" fontId="8" fillId="2" borderId="3" xfId="1" applyNumberFormat="1" applyFont="1" applyFill="1" applyBorder="1" applyAlignment="1">
      <alignment vertical="center" wrapText="1"/>
    </xf>
    <xf numFmtId="165" fontId="8" fillId="2" borderId="11" xfId="1" applyNumberFormat="1" applyFont="1" applyFill="1" applyBorder="1" applyAlignment="1">
      <alignment vertical="center" wrapText="1"/>
    </xf>
    <xf numFmtId="164" fontId="9" fillId="2" borderId="12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horizontal="right" vertical="center" wrapText="1"/>
    </xf>
    <xf numFmtId="0" fontId="12" fillId="2" borderId="22" xfId="0" applyFont="1" applyFill="1" applyBorder="1" applyAlignment="1">
      <alignment vertical="center"/>
    </xf>
    <xf numFmtId="0" fontId="12" fillId="2" borderId="46" xfId="0" applyFont="1" applyFill="1" applyBorder="1" applyAlignment="1">
      <alignment horizontal="center"/>
    </xf>
    <xf numFmtId="0" fontId="12" fillId="2" borderId="60" xfId="0" applyFont="1" applyFill="1" applyBorder="1" applyAlignment="1">
      <alignment horizontal="center"/>
    </xf>
    <xf numFmtId="0" fontId="2" fillId="2" borderId="30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165" fontId="9" fillId="2" borderId="5" xfId="1" applyNumberFormat="1" applyFont="1" applyFill="1" applyBorder="1" applyAlignment="1">
      <alignment vertical="center" wrapText="1"/>
    </xf>
    <xf numFmtId="165" fontId="9" fillId="2" borderId="6" xfId="1" applyNumberFormat="1" applyFont="1" applyFill="1" applyBorder="1" applyAlignment="1">
      <alignment vertical="center" wrapText="1"/>
    </xf>
    <xf numFmtId="0" fontId="9" fillId="6" borderId="31" xfId="0" applyFont="1" applyFill="1" applyBorder="1" applyAlignment="1">
      <alignment vertical="center"/>
    </xf>
    <xf numFmtId="0" fontId="20" fillId="6" borderId="10" xfId="0" applyFont="1" applyFill="1" applyBorder="1" applyAlignment="1">
      <alignment vertical="center"/>
    </xf>
    <xf numFmtId="0" fontId="20" fillId="6" borderId="3" xfId="0" applyFont="1" applyFill="1" applyBorder="1" applyAlignment="1">
      <alignment vertical="center"/>
    </xf>
    <xf numFmtId="0" fontId="20" fillId="6" borderId="11" xfId="0" applyFont="1" applyFill="1" applyBorder="1" applyAlignment="1">
      <alignment vertical="center"/>
    </xf>
    <xf numFmtId="0" fontId="9" fillId="6" borderId="49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165" fontId="9" fillId="6" borderId="49" xfId="1" applyNumberFormat="1" applyFont="1" applyFill="1" applyBorder="1" applyAlignment="1">
      <alignment vertical="center" wrapText="1"/>
    </xf>
    <xf numFmtId="165" fontId="9" fillId="6" borderId="3" xfId="1" applyNumberFormat="1" applyFont="1" applyFill="1" applyBorder="1" applyAlignment="1">
      <alignment vertical="center" wrapText="1"/>
    </xf>
    <xf numFmtId="165" fontId="9" fillId="6" borderId="11" xfId="1" applyNumberFormat="1" applyFont="1" applyFill="1" applyBorder="1" applyAlignment="1">
      <alignment vertical="center" wrapText="1"/>
    </xf>
    <xf numFmtId="0" fontId="9" fillId="2" borderId="30" xfId="0" applyFont="1" applyFill="1" applyBorder="1" applyAlignment="1">
      <alignment vertical="center"/>
    </xf>
    <xf numFmtId="0" fontId="12" fillId="2" borderId="55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/>
    </xf>
    <xf numFmtId="0" fontId="23" fillId="2" borderId="56" xfId="0" applyFont="1" applyFill="1" applyBorder="1" applyAlignment="1">
      <alignment vertical="center"/>
    </xf>
    <xf numFmtId="165" fontId="4" fillId="2" borderId="52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0" fontId="9" fillId="6" borderId="59" xfId="0" applyFont="1" applyFill="1" applyBorder="1" applyAlignment="1">
      <alignment vertical="center"/>
    </xf>
    <xf numFmtId="0" fontId="20" fillId="6" borderId="57" xfId="0" applyFont="1" applyFill="1" applyBorder="1" applyAlignment="1">
      <alignment vertical="center"/>
    </xf>
    <xf numFmtId="0" fontId="21" fillId="6" borderId="42" xfId="0" applyFont="1" applyFill="1" applyBorder="1" applyAlignment="1">
      <alignment vertical="center"/>
    </xf>
    <xf numFmtId="0" fontId="23" fillId="6" borderId="43" xfId="0" applyFont="1" applyFill="1" applyBorder="1" applyAlignment="1">
      <alignment vertical="center"/>
    </xf>
    <xf numFmtId="0" fontId="9" fillId="6" borderId="58" xfId="0" applyFont="1" applyFill="1" applyBorder="1" applyAlignment="1">
      <alignment vertical="center"/>
    </xf>
    <xf numFmtId="0" fontId="9" fillId="6" borderId="42" xfId="0" applyFont="1" applyFill="1" applyBorder="1" applyAlignment="1">
      <alignment vertical="center"/>
    </xf>
    <xf numFmtId="0" fontId="9" fillId="6" borderId="57" xfId="0" applyFont="1" applyFill="1" applyBorder="1" applyAlignment="1">
      <alignment vertical="center"/>
    </xf>
    <xf numFmtId="164" fontId="9" fillId="6" borderId="58" xfId="1" applyNumberFormat="1" applyFont="1" applyFill="1" applyBorder="1" applyAlignment="1">
      <alignment vertical="center" wrapText="1"/>
    </xf>
    <xf numFmtId="164" fontId="9" fillId="6" borderId="61" xfId="1" applyNumberFormat="1" applyFont="1" applyFill="1" applyBorder="1" applyAlignment="1">
      <alignment vertical="center" wrapText="1"/>
    </xf>
    <xf numFmtId="0" fontId="4" fillId="2" borderId="48" xfId="0" applyFont="1" applyFill="1" applyBorder="1" applyAlignment="1">
      <alignment vertical="center"/>
    </xf>
    <xf numFmtId="165" fontId="5" fillId="2" borderId="5" xfId="1" applyNumberFormat="1" applyFont="1" applyFill="1" applyBorder="1" applyAlignment="1">
      <alignment vertical="center" wrapText="1"/>
    </xf>
    <xf numFmtId="165" fontId="5" fillId="2" borderId="6" xfId="1" applyNumberFormat="1" applyFont="1" applyFill="1" applyBorder="1" applyAlignment="1">
      <alignment vertical="center" wrapText="1"/>
    </xf>
    <xf numFmtId="0" fontId="19" fillId="4" borderId="19" xfId="0" applyFont="1" applyFill="1" applyBorder="1" applyAlignment="1">
      <alignment vertical="center"/>
    </xf>
    <xf numFmtId="0" fontId="21" fillId="4" borderId="20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165" fontId="19" fillId="4" borderId="45" xfId="1" applyNumberFormat="1" applyFont="1" applyFill="1" applyBorder="1" applyAlignment="1">
      <alignment vertical="center" wrapText="1"/>
    </xf>
    <xf numFmtId="165" fontId="19" fillId="4" borderId="6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164" fontId="9" fillId="4" borderId="50" xfId="1" applyNumberFormat="1" applyFont="1" applyFill="1" applyBorder="1" applyAlignment="1">
      <alignment vertical="center" wrapText="1"/>
    </xf>
    <xf numFmtId="164" fontId="9" fillId="4" borderId="1" xfId="1" applyNumberFormat="1" applyFont="1" applyFill="1" applyBorder="1" applyAlignment="1">
      <alignment vertical="center" wrapText="1"/>
    </xf>
    <xf numFmtId="164" fontId="9" fillId="4" borderId="13" xfId="1" applyNumberFormat="1" applyFont="1" applyFill="1" applyBorder="1" applyAlignment="1">
      <alignment vertical="center" wrapText="1"/>
    </xf>
    <xf numFmtId="165" fontId="20" fillId="4" borderId="1" xfId="1" applyNumberFormat="1" applyFont="1" applyFill="1" applyBorder="1" applyAlignment="1">
      <alignment vertical="center"/>
    </xf>
    <xf numFmtId="165" fontId="9" fillId="4" borderId="50" xfId="1" applyNumberFormat="1" applyFont="1" applyFill="1" applyBorder="1" applyAlignment="1">
      <alignment vertical="center" wrapText="1"/>
    </xf>
    <xf numFmtId="165" fontId="9" fillId="4" borderId="1" xfId="1" applyNumberFormat="1" applyFont="1" applyFill="1" applyBorder="1" applyAlignment="1">
      <alignment vertical="center" wrapText="1"/>
    </xf>
    <xf numFmtId="165" fontId="9" fillId="4" borderId="13" xfId="1" applyNumberFormat="1" applyFont="1" applyFill="1" applyBorder="1" applyAlignment="1">
      <alignment vertical="center" wrapText="1"/>
    </xf>
    <xf numFmtId="0" fontId="9" fillId="4" borderId="22" xfId="0" applyFont="1" applyFill="1" applyBorder="1" applyAlignment="1">
      <alignment vertical="center"/>
    </xf>
    <xf numFmtId="165" fontId="20" fillId="4" borderId="23" xfId="1" applyNumberFormat="1" applyFont="1" applyFill="1" applyBorder="1" applyAlignment="1">
      <alignment horizontal="left" vertical="center"/>
    </xf>
    <xf numFmtId="0" fontId="9" fillId="4" borderId="23" xfId="0" applyFont="1" applyFill="1" applyBorder="1" applyAlignment="1">
      <alignment vertical="center"/>
    </xf>
    <xf numFmtId="165" fontId="9" fillId="4" borderId="46" xfId="1" applyNumberFormat="1" applyFont="1" applyFill="1" applyBorder="1" applyAlignment="1">
      <alignment vertical="center" wrapText="1"/>
    </xf>
    <xf numFmtId="165" fontId="9" fillId="4" borderId="23" xfId="1" applyNumberFormat="1" applyFont="1" applyFill="1" applyBorder="1" applyAlignment="1">
      <alignment vertical="center" wrapText="1"/>
    </xf>
    <xf numFmtId="165" fontId="9" fillId="4" borderId="24" xfId="1" applyNumberFormat="1" applyFont="1" applyFill="1" applyBorder="1" applyAlignment="1">
      <alignment vertical="center" wrapText="1"/>
    </xf>
    <xf numFmtId="165" fontId="19" fillId="4" borderId="5" xfId="1" applyNumberFormat="1" applyFont="1" applyFill="1" applyBorder="1" applyAlignment="1">
      <alignment vertical="center"/>
    </xf>
    <xf numFmtId="165" fontId="19" fillId="4" borderId="6" xfId="1" applyNumberFormat="1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165" fontId="10" fillId="4" borderId="20" xfId="1" applyNumberFormat="1" applyFont="1" applyFill="1" applyBorder="1" applyAlignment="1">
      <alignment vertical="center"/>
    </xf>
    <xf numFmtId="165" fontId="10" fillId="4" borderId="21" xfId="1" applyNumberFormat="1" applyFont="1" applyFill="1" applyBorder="1" applyAlignment="1">
      <alignment vertical="center"/>
    </xf>
    <xf numFmtId="0" fontId="3" fillId="0" borderId="22" xfId="0" applyFont="1" applyBorder="1" applyAlignment="1"/>
    <xf numFmtId="0" fontId="14" fillId="0" borderId="23" xfId="0" applyFont="1" applyBorder="1" applyAlignment="1"/>
    <xf numFmtId="0" fontId="3" fillId="0" borderId="23" xfId="0" applyFont="1" applyBorder="1" applyAlignment="1"/>
    <xf numFmtId="165" fontId="10" fillId="4" borderId="23" xfId="1" applyNumberFormat="1" applyFont="1" applyFill="1" applyBorder="1" applyAlignment="1">
      <alignment vertical="center"/>
    </xf>
    <xf numFmtId="165" fontId="16" fillId="4" borderId="23" xfId="1" applyNumberFormat="1" applyFont="1" applyFill="1" applyBorder="1" applyAlignment="1">
      <alignment vertical="center"/>
    </xf>
    <xf numFmtId="165" fontId="16" fillId="4" borderId="24" xfId="1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165" fontId="2" fillId="2" borderId="51" xfId="1" applyNumberFormat="1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vertical="center"/>
    </xf>
    <xf numFmtId="165" fontId="2" fillId="2" borderId="35" xfId="1" applyNumberFormat="1" applyFont="1" applyFill="1" applyBorder="1" applyAlignment="1">
      <alignment vertical="center"/>
    </xf>
    <xf numFmtId="165" fontId="8" fillId="2" borderId="41" xfId="1" applyNumberFormat="1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19" fillId="2" borderId="52" xfId="1" applyNumberFormat="1" applyFont="1" applyFill="1" applyBorder="1" applyAlignment="1">
      <alignment horizontal="center" vertical="center"/>
    </xf>
    <xf numFmtId="0" fontId="19" fillId="2" borderId="5" xfId="1" applyNumberFormat="1" applyFont="1" applyFill="1" applyBorder="1" applyAlignment="1">
      <alignment horizontal="center" vertical="center"/>
    </xf>
    <xf numFmtId="0" fontId="19" fillId="2" borderId="5" xfId="1" applyNumberFormat="1" applyFont="1" applyFill="1" applyBorder="1" applyAlignment="1">
      <alignment horizontal="center" vertical="center" wrapText="1"/>
    </xf>
    <xf numFmtId="0" fontId="19" fillId="2" borderId="6" xfId="1" applyNumberFormat="1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vertical="center"/>
    </xf>
    <xf numFmtId="0" fontId="22" fillId="2" borderId="25" xfId="0" applyFont="1" applyFill="1" applyBorder="1" applyAlignment="1">
      <alignment vertical="center"/>
    </xf>
    <xf numFmtId="0" fontId="2" fillId="2" borderId="19" xfId="0" applyFont="1" applyFill="1" applyBorder="1" applyAlignment="1"/>
    <xf numFmtId="0" fontId="2" fillId="2" borderId="22" xfId="0" applyFont="1" applyFill="1" applyBorder="1" applyAlignment="1"/>
    <xf numFmtId="0" fontId="2" fillId="2" borderId="26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4" fillId="2" borderId="57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0" fontId="9" fillId="6" borderId="54" xfId="0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19" fillId="4" borderId="26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  <xf numFmtId="0" fontId="3" fillId="0" borderId="25" xfId="0" applyFont="1" applyBorder="1" applyAlignment="1"/>
    <xf numFmtId="165" fontId="2" fillId="3" borderId="50" xfId="1" applyNumberFormat="1" applyFont="1" applyFill="1" applyBorder="1" applyAlignment="1">
      <alignment horizontal="right" vertical="center"/>
    </xf>
    <xf numFmtId="165" fontId="10" fillId="4" borderId="52" xfId="1" applyNumberFormat="1" applyFont="1" applyFill="1" applyBorder="1" applyAlignment="1">
      <alignment vertical="center"/>
    </xf>
    <xf numFmtId="165" fontId="2" fillId="5" borderId="35" xfId="1" applyNumberFormat="1" applyFont="1" applyFill="1" applyBorder="1" applyAlignment="1">
      <alignment vertical="center"/>
    </xf>
    <xf numFmtId="165" fontId="2" fillId="6" borderId="50" xfId="1" applyNumberFormat="1" applyFont="1" applyFill="1" applyBorder="1" applyAlignment="1">
      <alignment horizontal="right" vertical="center"/>
    </xf>
    <xf numFmtId="165" fontId="8" fillId="2" borderId="50" xfId="1" applyNumberFormat="1" applyFont="1" applyFill="1" applyBorder="1" applyAlignment="1">
      <alignment vertical="center" wrapText="1"/>
    </xf>
    <xf numFmtId="165" fontId="8" fillId="2" borderId="51" xfId="1" applyNumberFormat="1" applyFont="1" applyFill="1" applyBorder="1" applyAlignment="1">
      <alignment vertical="center" wrapText="1"/>
    </xf>
    <xf numFmtId="165" fontId="10" fillId="4" borderId="45" xfId="1" applyNumberFormat="1" applyFont="1" applyFill="1" applyBorder="1" applyAlignment="1">
      <alignment vertical="center"/>
    </xf>
    <xf numFmtId="165" fontId="10" fillId="4" borderId="46" xfId="1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165" fontId="9" fillId="6" borderId="13" xfId="0" applyNumberFormat="1" applyFont="1" applyFill="1" applyBorder="1" applyAlignment="1">
      <alignment horizontal="center" vertical="center"/>
    </xf>
    <xf numFmtId="165" fontId="9" fillId="6" borderId="15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19" fillId="2" borderId="4" xfId="0" applyNumberFormat="1" applyFont="1" applyFill="1" applyBorder="1" applyAlignment="1">
      <alignment horizontal="center" vertical="center"/>
    </xf>
    <xf numFmtId="0" fontId="19" fillId="2" borderId="6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65" fontId="2" fillId="6" borderId="13" xfId="1" applyNumberFormat="1" applyFont="1" applyFill="1" applyBorder="1" applyAlignment="1">
      <alignment vertical="center"/>
    </xf>
    <xf numFmtId="164" fontId="15" fillId="0" borderId="13" xfId="1" applyFont="1" applyFill="1" applyBorder="1" applyAlignment="1">
      <alignment horizontal="left" vertical="center"/>
    </xf>
    <xf numFmtId="164" fontId="15" fillId="0" borderId="13" xfId="1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7" fillId="5" borderId="44" xfId="0" applyFont="1" applyFill="1" applyBorder="1" applyAlignment="1">
      <alignment vertical="center"/>
    </xf>
    <xf numFmtId="0" fontId="7" fillId="5" borderId="4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3" fillId="0" borderId="27" xfId="0" applyFont="1" applyBorder="1" applyAlignment="1"/>
    <xf numFmtId="0" fontId="3" fillId="0" borderId="28" xfId="0" applyFont="1" applyBorder="1" applyAlignment="1">
      <alignment horizontal="center"/>
    </xf>
    <xf numFmtId="0" fontId="10" fillId="4" borderId="21" xfId="0" applyFont="1" applyFill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165" fontId="15" fillId="0" borderId="50" xfId="1" applyNumberFormat="1" applyFont="1" applyFill="1" applyBorder="1" applyAlignment="1">
      <alignment horizontal="right" vertical="center"/>
    </xf>
    <xf numFmtId="165" fontId="15" fillId="0" borderId="1" xfId="1" applyNumberFormat="1" applyFont="1" applyFill="1" applyBorder="1" applyAlignment="1">
      <alignment horizontal="right" vertical="center"/>
    </xf>
    <xf numFmtId="165" fontId="15" fillId="0" borderId="1" xfId="1" applyNumberFormat="1" applyFont="1" applyFill="1" applyBorder="1" applyAlignment="1">
      <alignment vertical="center"/>
    </xf>
    <xf numFmtId="165" fontId="15" fillId="0" borderId="13" xfId="1" applyNumberFormat="1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165" fontId="2" fillId="6" borderId="51" xfId="1" applyNumberFormat="1" applyFont="1" applyFill="1" applyBorder="1" applyAlignment="1">
      <alignment horizontal="right" vertical="center"/>
    </xf>
    <xf numFmtId="165" fontId="2" fillId="6" borderId="2" xfId="1" applyNumberFormat="1" applyFont="1" applyFill="1" applyBorder="1" applyAlignment="1">
      <alignment horizontal="right" vertical="center"/>
    </xf>
    <xf numFmtId="165" fontId="9" fillId="6" borderId="2" xfId="1" applyNumberFormat="1" applyFont="1" applyFill="1" applyBorder="1" applyAlignment="1">
      <alignment vertical="center"/>
    </xf>
    <xf numFmtId="165" fontId="9" fillId="6" borderId="15" xfId="1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11" fillId="6" borderId="20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2" fillId="6" borderId="26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2" fillId="6" borderId="21" xfId="0" applyFont="1" applyFill="1" applyBorder="1" applyAlignment="1">
      <alignment horizontal="center" vertical="center"/>
    </xf>
    <xf numFmtId="165" fontId="15" fillId="0" borderId="45" xfId="1" applyNumberFormat="1" applyFont="1" applyFill="1" applyBorder="1" applyAlignment="1">
      <alignment horizontal="right" vertical="center"/>
    </xf>
    <xf numFmtId="165" fontId="15" fillId="0" borderId="20" xfId="1" applyNumberFormat="1" applyFont="1" applyFill="1" applyBorder="1" applyAlignment="1">
      <alignment horizontal="right" vertical="center"/>
    </xf>
    <xf numFmtId="165" fontId="15" fillId="0" borderId="20" xfId="1" applyNumberFormat="1" applyFont="1" applyFill="1" applyBorder="1" applyAlignment="1">
      <alignment vertical="center"/>
    </xf>
    <xf numFmtId="165" fontId="15" fillId="0" borderId="21" xfId="1" applyNumberFormat="1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0" fontId="2" fillId="6" borderId="2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165" fontId="15" fillId="0" borderId="3" xfId="1" applyNumberFormat="1" applyFont="1" applyFill="1" applyBorder="1" applyAlignment="1">
      <alignment horizontal="right" vertical="center"/>
    </xf>
    <xf numFmtId="165" fontId="15" fillId="0" borderId="46" xfId="1" applyNumberFormat="1" applyFont="1" applyFill="1" applyBorder="1" applyAlignment="1">
      <alignment horizontal="right" vertical="center"/>
    </xf>
    <xf numFmtId="165" fontId="15" fillId="0" borderId="23" xfId="1" applyNumberFormat="1" applyFont="1" applyFill="1" applyBorder="1" applyAlignment="1">
      <alignment horizontal="right" vertical="center"/>
    </xf>
    <xf numFmtId="165" fontId="15" fillId="0" borderId="23" xfId="1" applyNumberFormat="1" applyFont="1" applyFill="1" applyBorder="1" applyAlignment="1">
      <alignment vertical="center"/>
    </xf>
    <xf numFmtId="165" fontId="15" fillId="0" borderId="24" xfId="1" applyNumberFormat="1" applyFont="1" applyFill="1" applyBorder="1" applyAlignment="1">
      <alignment vertical="center"/>
    </xf>
    <xf numFmtId="164" fontId="15" fillId="6" borderId="13" xfId="1" applyFont="1" applyFill="1" applyBorder="1" applyAlignment="1">
      <alignment horizontal="center" vertical="center"/>
    </xf>
    <xf numFmtId="165" fontId="15" fillId="0" borderId="19" xfId="1" applyNumberFormat="1" applyFont="1" applyFill="1" applyBorder="1" applyAlignment="1">
      <alignment horizontal="right" vertical="center"/>
    </xf>
    <xf numFmtId="165" fontId="15" fillId="0" borderId="10" xfId="1" applyNumberFormat="1" applyFont="1" applyFill="1" applyBorder="1" applyAlignment="1">
      <alignment horizontal="right" vertical="center"/>
    </xf>
    <xf numFmtId="165" fontId="15" fillId="0" borderId="12" xfId="1" applyNumberFormat="1" applyFont="1" applyFill="1" applyBorder="1" applyAlignment="1">
      <alignment horizontal="right" vertical="center"/>
    </xf>
    <xf numFmtId="165" fontId="15" fillId="0" borderId="22" xfId="1" applyNumberFormat="1" applyFont="1" applyFill="1" applyBorder="1" applyAlignment="1">
      <alignment horizontal="right" vertical="center"/>
    </xf>
    <xf numFmtId="164" fontId="15" fillId="6" borderId="21" xfId="1" applyFont="1" applyFill="1" applyBorder="1" applyAlignment="1">
      <alignment horizontal="center" vertical="center"/>
    </xf>
    <xf numFmtId="165" fontId="8" fillId="2" borderId="45" xfId="1" applyNumberFormat="1" applyFont="1" applyFill="1" applyBorder="1" applyAlignment="1">
      <alignment vertical="center" wrapText="1"/>
    </xf>
    <xf numFmtId="165" fontId="8" fillId="2" borderId="62" xfId="1" applyNumberFormat="1" applyFont="1" applyFill="1" applyBorder="1" applyAlignment="1">
      <alignment vertical="center" wrapText="1"/>
    </xf>
    <xf numFmtId="165" fontId="8" fillId="2" borderId="63" xfId="1" applyNumberFormat="1" applyFont="1" applyFill="1" applyBorder="1" applyAlignment="1">
      <alignment vertical="center" wrapText="1"/>
    </xf>
    <xf numFmtId="164" fontId="15" fillId="6" borderId="24" xfId="1" applyFont="1" applyFill="1" applyBorder="1" applyAlignment="1">
      <alignment horizontal="center" vertical="center"/>
    </xf>
    <xf numFmtId="165" fontId="8" fillId="2" borderId="46" xfId="1" applyNumberFormat="1" applyFont="1" applyFill="1" applyBorder="1" applyAlignment="1">
      <alignment vertical="center" wrapText="1"/>
    </xf>
    <xf numFmtId="165" fontId="8" fillId="2" borderId="64" xfId="1" applyNumberFormat="1" applyFont="1" applyFill="1" applyBorder="1" applyAlignment="1">
      <alignment vertical="center" wrapText="1"/>
    </xf>
    <xf numFmtId="164" fontId="15" fillId="6" borderId="15" xfId="1" applyFont="1" applyFill="1" applyBorder="1" applyAlignment="1">
      <alignment horizontal="center" vertical="center"/>
    </xf>
    <xf numFmtId="165" fontId="8" fillId="2" borderId="65" xfId="1" applyNumberFormat="1" applyFont="1" applyFill="1" applyBorder="1" applyAlignment="1">
      <alignment vertical="center" wrapText="1"/>
    </xf>
    <xf numFmtId="0" fontId="10" fillId="4" borderId="43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165" fontId="5" fillId="2" borderId="23" xfId="1" applyNumberFormat="1" applyFont="1" applyFill="1" applyBorder="1" applyAlignment="1">
      <alignment vertical="center" wrapText="1"/>
    </xf>
    <xf numFmtId="165" fontId="5" fillId="2" borderId="24" xfId="1" applyNumberFormat="1" applyFont="1" applyFill="1" applyBorder="1" applyAlignment="1">
      <alignment vertical="center" wrapText="1"/>
    </xf>
    <xf numFmtId="0" fontId="10" fillId="4" borderId="58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165" fontId="8" fillId="6" borderId="20" xfId="1" applyNumberFormat="1" applyFont="1" applyFill="1" applyBorder="1" applyAlignment="1">
      <alignment vertical="center" wrapText="1"/>
    </xf>
    <xf numFmtId="165" fontId="8" fillId="6" borderId="21" xfId="1" applyNumberFormat="1" applyFont="1" applyFill="1" applyBorder="1" applyAlignment="1">
      <alignment vertical="center" wrapText="1"/>
    </xf>
    <xf numFmtId="165" fontId="8" fillId="6" borderId="1" xfId="1" applyNumberFormat="1" applyFont="1" applyFill="1" applyBorder="1" applyAlignment="1">
      <alignment vertical="center" wrapText="1"/>
    </xf>
    <xf numFmtId="165" fontId="8" fillId="6" borderId="13" xfId="1" applyNumberFormat="1" applyFont="1" applyFill="1" applyBorder="1" applyAlignment="1">
      <alignment vertical="center" wrapText="1"/>
    </xf>
    <xf numFmtId="0" fontId="2" fillId="6" borderId="45" xfId="0" applyFont="1" applyFill="1" applyBorder="1" applyAlignment="1">
      <alignment vertical="center"/>
    </xf>
    <xf numFmtId="164" fontId="9" fillId="6" borderId="20" xfId="1" applyFont="1" applyFill="1" applyBorder="1" applyAlignment="1">
      <alignment horizontal="center" vertical="center"/>
    </xf>
    <xf numFmtId="164" fontId="9" fillId="6" borderId="1" xfId="1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vertical="center"/>
    </xf>
    <xf numFmtId="164" fontId="19" fillId="6" borderId="23" xfId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vertical="center" wrapText="1"/>
    </xf>
    <xf numFmtId="0" fontId="30" fillId="9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9" fillId="5" borderId="1" xfId="0" applyFont="1" applyFill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30" fillId="5" borderId="1" xfId="0" applyFont="1" applyFill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0" fontId="30" fillId="10" borderId="8" xfId="0" applyFont="1" applyFill="1" applyBorder="1" applyAlignment="1">
      <alignment vertical="center"/>
    </xf>
    <xf numFmtId="0" fontId="29" fillId="8" borderId="1" xfId="0" applyFont="1" applyFill="1" applyBorder="1" applyAlignment="1">
      <alignment horizontal="left" vertical="center" textRotation="90"/>
    </xf>
    <xf numFmtId="0" fontId="30" fillId="5" borderId="1" xfId="0" applyFont="1" applyFill="1" applyBorder="1" applyAlignment="1">
      <alignment vertical="center" textRotation="90"/>
    </xf>
    <xf numFmtId="0" fontId="27" fillId="0" borderId="1" xfId="0" applyFont="1" applyFill="1" applyBorder="1" applyAlignment="1">
      <alignment vertical="center" textRotation="90"/>
    </xf>
    <xf numFmtId="0" fontId="27" fillId="0" borderId="1" xfId="0" applyFont="1" applyBorder="1" applyAlignment="1">
      <alignment vertical="center" textRotation="90"/>
    </xf>
    <xf numFmtId="0" fontId="25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 textRotation="90"/>
    </xf>
    <xf numFmtId="0" fontId="25" fillId="8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9" fillId="0" borderId="0" xfId="0" applyFont="1" applyAlignment="1"/>
    <xf numFmtId="0" fontId="25" fillId="0" borderId="0" xfId="0" applyFont="1" applyAlignment="1"/>
    <xf numFmtId="0" fontId="30" fillId="8" borderId="1" xfId="0" applyFont="1" applyFill="1" applyBorder="1" applyAlignment="1">
      <alignment vertical="center" textRotation="90"/>
    </xf>
    <xf numFmtId="0" fontId="30" fillId="0" borderId="1" xfId="0" applyFont="1" applyFill="1" applyBorder="1" applyAlignment="1">
      <alignment vertical="center" textRotation="90"/>
    </xf>
    <xf numFmtId="0" fontId="27" fillId="5" borderId="1" xfId="0" applyFont="1" applyFill="1" applyBorder="1" applyAlignment="1">
      <alignment vertical="center" textRotation="90"/>
    </xf>
    <xf numFmtId="3" fontId="27" fillId="0" borderId="1" xfId="0" applyNumberFormat="1" applyFont="1" applyFill="1" applyBorder="1" applyAlignment="1">
      <alignment vertical="center" textRotation="90"/>
    </xf>
    <xf numFmtId="0" fontId="26" fillId="5" borderId="1" xfId="0" applyFont="1" applyFill="1" applyBorder="1" applyAlignment="1">
      <alignment vertical="center" textRotation="90"/>
    </xf>
    <xf numFmtId="49" fontId="27" fillId="0" borderId="1" xfId="0" applyNumberFormat="1" applyFont="1" applyFill="1" applyBorder="1" applyAlignment="1">
      <alignment horizontal="left" vertical="center" textRotation="90"/>
    </xf>
    <xf numFmtId="0" fontId="30" fillId="8" borderId="1" xfId="0" applyFont="1" applyFill="1" applyBorder="1" applyAlignment="1">
      <alignment vertical="center"/>
    </xf>
    <xf numFmtId="0" fontId="25" fillId="8" borderId="1" xfId="0" applyFont="1" applyFill="1" applyBorder="1" applyAlignment="1"/>
    <xf numFmtId="0" fontId="26" fillId="8" borderId="1" xfId="0" applyFont="1" applyFill="1" applyBorder="1" applyAlignment="1"/>
    <xf numFmtId="0" fontId="30" fillId="0" borderId="1" xfId="0" applyFont="1" applyFill="1" applyBorder="1" applyAlignment="1">
      <alignment vertical="center"/>
    </xf>
    <xf numFmtId="0" fontId="25" fillId="0" borderId="1" xfId="0" applyFont="1" applyBorder="1" applyAlignment="1"/>
    <xf numFmtId="0" fontId="25" fillId="5" borderId="1" xfId="0" applyFont="1" applyFill="1" applyBorder="1" applyAlignment="1"/>
    <xf numFmtId="0" fontId="26" fillId="5" borderId="1" xfId="0" applyFont="1" applyFill="1" applyBorder="1" applyAlignment="1"/>
    <xf numFmtId="0" fontId="27" fillId="5" borderId="1" xfId="0" applyFont="1" applyFill="1" applyBorder="1" applyAlignment="1">
      <alignment vertical="center"/>
    </xf>
    <xf numFmtId="49" fontId="27" fillId="0" borderId="1" xfId="0" applyNumberFormat="1" applyFont="1" applyFill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25" fillId="0" borderId="1" xfId="0" applyFont="1" applyFill="1" applyBorder="1" applyAlignment="1"/>
    <xf numFmtId="3" fontId="27" fillId="0" borderId="1" xfId="0" applyNumberFormat="1" applyFont="1" applyFill="1" applyBorder="1" applyAlignment="1">
      <alignment vertical="center"/>
    </xf>
    <xf numFmtId="49" fontId="27" fillId="0" borderId="1" xfId="0" applyNumberFormat="1" applyFont="1" applyFill="1" applyBorder="1" applyAlignment="1">
      <alignment horizontal="left" vertical="center"/>
    </xf>
    <xf numFmtId="49" fontId="30" fillId="5" borderId="1" xfId="0" applyNumberFormat="1" applyFont="1" applyFill="1" applyBorder="1" applyAlignment="1">
      <alignment vertical="center"/>
    </xf>
    <xf numFmtId="49" fontId="30" fillId="9" borderId="1" xfId="0" applyNumberFormat="1" applyFont="1" applyFill="1" applyBorder="1" applyAlignment="1">
      <alignment vertical="center"/>
    </xf>
    <xf numFmtId="49" fontId="25" fillId="0" borderId="1" xfId="0" applyNumberFormat="1" applyFont="1" applyFill="1" applyBorder="1" applyAlignment="1">
      <alignment vertical="center"/>
    </xf>
    <xf numFmtId="49" fontId="25" fillId="8" borderId="1" xfId="0" applyNumberFormat="1" applyFont="1" applyFill="1" applyBorder="1" applyAlignment="1">
      <alignment vertical="center"/>
    </xf>
    <xf numFmtId="0" fontId="31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30" fillId="10" borderId="8" xfId="0" applyFont="1" applyFill="1" applyBorder="1" applyAlignment="1">
      <alignment horizontal="left" vertical="center" textRotation="90"/>
    </xf>
    <xf numFmtId="0" fontId="27" fillId="0" borderId="1" xfId="0" applyFont="1" applyFill="1" applyBorder="1" applyAlignment="1">
      <alignment horizontal="left" vertical="center" textRotation="90"/>
    </xf>
    <xf numFmtId="0" fontId="30" fillId="5" borderId="1" xfId="0" applyFont="1" applyFill="1" applyBorder="1" applyAlignment="1">
      <alignment horizontal="left" vertical="center" textRotation="90"/>
    </xf>
    <xf numFmtId="0" fontId="27" fillId="0" borderId="1" xfId="0" applyFont="1" applyBorder="1" applyAlignment="1">
      <alignment horizontal="left" vertical="center" textRotation="90"/>
    </xf>
    <xf numFmtId="0" fontId="30" fillId="9" borderId="1" xfId="0" applyFont="1" applyFill="1" applyBorder="1" applyAlignment="1">
      <alignment horizontal="left" vertical="center" textRotation="90"/>
    </xf>
    <xf numFmtId="49" fontId="29" fillId="5" borderId="1" xfId="0" applyNumberFormat="1" applyFont="1" applyFill="1" applyBorder="1" applyAlignment="1">
      <alignment horizontal="left" vertical="center" textRotation="90"/>
    </xf>
    <xf numFmtId="49" fontId="30" fillId="9" borderId="1" xfId="0" applyNumberFormat="1" applyFont="1" applyFill="1" applyBorder="1" applyAlignment="1">
      <alignment horizontal="left" vertical="center" textRotation="90"/>
    </xf>
    <xf numFmtId="49" fontId="25" fillId="0" borderId="1" xfId="0" applyNumberFormat="1" applyFont="1" applyFill="1" applyBorder="1" applyAlignment="1">
      <alignment horizontal="left" vertical="center" textRotation="90"/>
    </xf>
    <xf numFmtId="0" fontId="25" fillId="6" borderId="1" xfId="0" applyFont="1" applyFill="1" applyBorder="1" applyAlignment="1">
      <alignment horizontal="center"/>
    </xf>
    <xf numFmtId="0" fontId="25" fillId="6" borderId="1" xfId="0" applyFont="1" applyFill="1" applyBorder="1" applyAlignment="1"/>
    <xf numFmtId="0" fontId="2" fillId="2" borderId="2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165" fontId="4" fillId="2" borderId="58" xfId="1" applyNumberFormat="1" applyFont="1" applyFill="1" applyBorder="1" applyAlignment="1">
      <alignment vertical="center"/>
    </xf>
    <xf numFmtId="165" fontId="4" fillId="2" borderId="42" xfId="1" applyNumberFormat="1" applyFont="1" applyFill="1" applyBorder="1" applyAlignment="1">
      <alignment vertical="center"/>
    </xf>
    <xf numFmtId="165" fontId="4" fillId="2" borderId="43" xfId="1" applyNumberFormat="1" applyFont="1" applyFill="1" applyBorder="1" applyAlignment="1">
      <alignment vertical="center"/>
    </xf>
    <xf numFmtId="165" fontId="8" fillId="2" borderId="19" xfId="1" applyNumberFormat="1" applyFont="1" applyFill="1" applyBorder="1" applyAlignment="1">
      <alignment vertical="center"/>
    </xf>
    <xf numFmtId="165" fontId="8" fillId="2" borderId="22" xfId="1" applyNumberFormat="1" applyFont="1" applyFill="1" applyBorder="1" applyAlignment="1">
      <alignment vertical="center"/>
    </xf>
    <xf numFmtId="165" fontId="8" fillId="2" borderId="23" xfId="1" applyNumberFormat="1" applyFont="1" applyFill="1" applyBorder="1" applyAlignment="1">
      <alignment vertical="center"/>
    </xf>
    <xf numFmtId="165" fontId="8" fillId="2" borderId="24" xfId="1" applyNumberFormat="1" applyFont="1" applyFill="1" applyBorder="1" applyAlignment="1">
      <alignment vertical="center"/>
    </xf>
    <xf numFmtId="165" fontId="9" fillId="6" borderId="13" xfId="1" applyNumberFormat="1" applyFont="1" applyFill="1" applyBorder="1" applyAlignment="1">
      <alignment vertical="center" wrapText="1"/>
    </xf>
    <xf numFmtId="165" fontId="9" fillId="6" borderId="15" xfId="1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rene Kirchner" id="{78C0F91F-19F1-9D46-A553-9CE495BE813B}" userId="218d98cd5b660314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3" dT="2022-02-09T13:32:34.49" personId="{78C0F91F-19F1-9D46-A553-9CE495BE813B}" id="{9B9D3215-1374-6148-9171-29B7E5B13DB1}">
    <text>prüfen, ob Verpflichtung greift:
75% GOG, Leguminosen, Brache
75% DGL, GOG
unter 10 ha Ackerland</text>
  </threadedComment>
  <threadedComment ref="A55" dT="2022-02-09T13:10:34.75" personId="{78C0F91F-19F1-9D46-A553-9CE495BE813B}" id="{2C1C09BB-F1A6-6F43-9CCD-0B782DC6CF58}">
    <text xml:space="preserve">nur 2 Jahre
</text>
  </threadedComment>
  <threadedComment ref="A60" dT="2022-02-09T13:03:21.19" personId="{78C0F91F-19F1-9D46-A553-9CE495BE813B}" id="{7C88A14C-8407-0D44-A360-6EDF7487DC17}">
    <text>Mit Anrechnung Abzug ÖR PSM</text>
  </threadedComment>
  <threadedComment ref="A61" dT="2022-02-09T13:03:53.27" personId="{78C0F91F-19F1-9D46-A553-9CE495BE813B}" id="{822243CF-0801-B844-B516-993681254C79}">
    <text>mit Anrechnung ÖR DGLex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tabSelected="1" topLeftCell="A43" zoomScale="85" zoomScaleNormal="85" workbookViewId="0">
      <selection activeCell="E57" sqref="E57"/>
    </sheetView>
  </sheetViews>
  <sheetFormatPr baseColWidth="10" defaultColWidth="11.42578125" defaultRowHeight="16.5" x14ac:dyDescent="0.3"/>
  <cols>
    <col min="1" max="1" width="36.7109375" style="4" customWidth="1"/>
    <col min="2" max="2" width="8.85546875" style="97" customWidth="1"/>
    <col min="3" max="4" width="9.7109375" style="97" customWidth="1"/>
    <col min="5" max="9" width="7.140625" style="4" customWidth="1"/>
    <col min="10" max="10" width="8" style="4" bestFit="1" customWidth="1"/>
    <col min="11" max="11" width="11.42578125" style="12" bestFit="1" customWidth="1"/>
    <col min="12" max="12" width="10" style="4" customWidth="1"/>
    <col min="13" max="13" width="12.42578125" style="4" bestFit="1" customWidth="1"/>
    <col min="14" max="17" width="12.42578125" style="28" bestFit="1" customWidth="1"/>
    <col min="18" max="18" width="9" style="4" bestFit="1" customWidth="1"/>
    <col min="19" max="19" width="11.42578125" style="4" bestFit="1" customWidth="1"/>
    <col min="20" max="21" width="6.42578125" style="4" bestFit="1" customWidth="1"/>
    <col min="22" max="16384" width="11.42578125" style="4"/>
  </cols>
  <sheetData>
    <row r="1" spans="1:19" x14ac:dyDescent="0.3">
      <c r="A1" s="1" t="s">
        <v>0</v>
      </c>
      <c r="B1" s="85"/>
      <c r="C1" s="85"/>
      <c r="D1" s="85"/>
      <c r="E1" s="2"/>
      <c r="F1" s="2"/>
      <c r="G1" s="2"/>
      <c r="H1" s="2"/>
      <c r="I1" s="2"/>
      <c r="J1" s="2"/>
      <c r="K1" s="3"/>
      <c r="L1" s="2"/>
      <c r="M1" s="2"/>
      <c r="N1" s="25"/>
      <c r="O1" s="25"/>
      <c r="P1" s="25"/>
      <c r="Q1" s="26"/>
    </row>
    <row r="2" spans="1:19" ht="17.25" thickBot="1" x14ac:dyDescent="0.35">
      <c r="A2" s="35" t="s">
        <v>105</v>
      </c>
      <c r="B2" s="86"/>
      <c r="C2" s="86"/>
      <c r="D2" s="86"/>
      <c r="E2" s="29"/>
      <c r="F2" s="29"/>
      <c r="G2" s="29"/>
      <c r="H2" s="29"/>
      <c r="I2" s="29"/>
      <c r="J2" s="29"/>
      <c r="K2" s="34"/>
      <c r="L2" s="29"/>
      <c r="M2" s="29"/>
      <c r="N2" s="36" t="s">
        <v>106</v>
      </c>
      <c r="O2" s="36"/>
      <c r="P2" s="36"/>
      <c r="Q2" s="37"/>
    </row>
    <row r="3" spans="1:19" ht="17.25" thickBot="1" x14ac:dyDescent="0.35">
      <c r="A3" s="42"/>
      <c r="B3" s="87"/>
      <c r="C3" s="106"/>
      <c r="D3" s="112"/>
      <c r="E3" s="504" t="s">
        <v>32</v>
      </c>
      <c r="F3" s="505"/>
      <c r="G3" s="505"/>
      <c r="H3" s="505"/>
      <c r="I3" s="506"/>
      <c r="J3" s="507" t="s">
        <v>83</v>
      </c>
      <c r="K3" s="508"/>
      <c r="L3" s="18"/>
      <c r="M3" s="14"/>
      <c r="N3" s="38"/>
      <c r="O3" s="38"/>
      <c r="P3" s="38"/>
      <c r="Q3" s="39"/>
    </row>
    <row r="4" spans="1:19" ht="17.25" thickBot="1" x14ac:dyDescent="0.35">
      <c r="A4" s="43" t="s">
        <v>1</v>
      </c>
      <c r="B4" s="206" t="s">
        <v>33</v>
      </c>
      <c r="C4" s="207">
        <v>2021</v>
      </c>
      <c r="D4" s="208">
        <v>2022</v>
      </c>
      <c r="E4" s="111">
        <v>2023</v>
      </c>
      <c r="F4" s="30">
        <v>2024</v>
      </c>
      <c r="G4" s="30">
        <v>2025</v>
      </c>
      <c r="H4" s="30">
        <v>2026</v>
      </c>
      <c r="I4" s="168">
        <v>2027</v>
      </c>
      <c r="J4" s="277" t="s">
        <v>33</v>
      </c>
      <c r="K4" s="326" t="s">
        <v>85</v>
      </c>
      <c r="L4" s="121">
        <v>2021</v>
      </c>
      <c r="M4" s="30">
        <v>2022</v>
      </c>
      <c r="N4" s="40">
        <v>2023</v>
      </c>
      <c r="O4" s="40">
        <v>2024</v>
      </c>
      <c r="P4" s="40">
        <v>2025</v>
      </c>
      <c r="Q4" s="41">
        <v>2026</v>
      </c>
    </row>
    <row r="5" spans="1:19" x14ac:dyDescent="0.3">
      <c r="A5" s="42" t="s">
        <v>2</v>
      </c>
      <c r="B5" s="87"/>
      <c r="C5" s="88"/>
      <c r="D5" s="133"/>
      <c r="E5" s="126"/>
      <c r="F5" s="14"/>
      <c r="G5" s="14"/>
      <c r="H5" s="14"/>
      <c r="I5" s="295"/>
      <c r="J5" s="18"/>
      <c r="K5" s="493"/>
      <c r="L5" s="182"/>
      <c r="M5" s="24"/>
      <c r="N5" s="99"/>
      <c r="O5" s="99"/>
      <c r="P5" s="99"/>
      <c r="Q5" s="100"/>
    </row>
    <row r="6" spans="1:19" x14ac:dyDescent="0.3">
      <c r="A6" s="44" t="s">
        <v>3</v>
      </c>
      <c r="B6" s="134" t="s">
        <v>4</v>
      </c>
      <c r="C6" s="132"/>
      <c r="D6" s="135"/>
      <c r="E6" s="122"/>
      <c r="F6" s="9"/>
      <c r="G6" s="9"/>
      <c r="H6" s="9"/>
      <c r="I6" s="299"/>
      <c r="J6" s="15"/>
      <c r="K6" s="327"/>
      <c r="L6" s="318">
        <v>600</v>
      </c>
      <c r="M6" s="21">
        <v>600</v>
      </c>
      <c r="N6" s="21">
        <v>600</v>
      </c>
      <c r="O6" s="21">
        <v>600</v>
      </c>
      <c r="P6" s="21">
        <v>600</v>
      </c>
      <c r="Q6" s="31">
        <v>600</v>
      </c>
    </row>
    <row r="7" spans="1:19" x14ac:dyDescent="0.3">
      <c r="A7" s="44" t="s">
        <v>5</v>
      </c>
      <c r="B7" s="134" t="s">
        <v>4</v>
      </c>
      <c r="C7" s="132"/>
      <c r="D7" s="135"/>
      <c r="E7" s="122"/>
      <c r="F7" s="9"/>
      <c r="G7" s="9"/>
      <c r="H7" s="9"/>
      <c r="I7" s="299"/>
      <c r="J7" s="15"/>
      <c r="K7" s="327"/>
      <c r="L7" s="318">
        <v>200</v>
      </c>
      <c r="M7" s="21">
        <v>200</v>
      </c>
      <c r="N7" s="21">
        <v>200</v>
      </c>
      <c r="O7" s="21">
        <v>200</v>
      </c>
      <c r="P7" s="21">
        <v>200</v>
      </c>
      <c r="Q7" s="31">
        <v>200</v>
      </c>
    </row>
    <row r="8" spans="1:19" x14ac:dyDescent="0.3">
      <c r="A8" s="44" t="s">
        <v>6</v>
      </c>
      <c r="B8" s="134" t="s">
        <v>4</v>
      </c>
      <c r="C8" s="132"/>
      <c r="D8" s="135"/>
      <c r="E8" s="122"/>
      <c r="F8" s="9"/>
      <c r="G8" s="9"/>
      <c r="H8" s="9"/>
      <c r="I8" s="299"/>
      <c r="J8" s="15"/>
      <c r="K8" s="327"/>
      <c r="L8" s="176"/>
      <c r="M8" s="22"/>
      <c r="N8" s="22"/>
      <c r="O8" s="22"/>
      <c r="P8" s="22"/>
      <c r="Q8" s="32"/>
    </row>
    <row r="9" spans="1:19" x14ac:dyDescent="0.3">
      <c r="A9" s="44" t="s">
        <v>103</v>
      </c>
      <c r="B9" s="134" t="s">
        <v>4</v>
      </c>
      <c r="C9" s="132"/>
      <c r="D9" s="135"/>
      <c r="E9" s="122"/>
      <c r="F9" s="9"/>
      <c r="G9" s="9"/>
      <c r="H9" s="9"/>
      <c r="I9" s="299"/>
      <c r="J9" s="15"/>
      <c r="K9" s="327"/>
      <c r="L9" s="177"/>
      <c r="M9" s="23"/>
      <c r="N9" s="23"/>
      <c r="O9" s="23"/>
      <c r="P9" s="23"/>
      <c r="Q9" s="33"/>
      <c r="S9" s="50"/>
    </row>
    <row r="10" spans="1:19" x14ac:dyDescent="0.3">
      <c r="A10" s="45" t="s">
        <v>104</v>
      </c>
      <c r="B10" s="134"/>
      <c r="C10" s="132"/>
      <c r="D10" s="135"/>
      <c r="E10" s="123"/>
      <c r="F10" s="10"/>
      <c r="G10" s="10"/>
      <c r="H10" s="10"/>
      <c r="I10" s="300"/>
      <c r="J10" s="145"/>
      <c r="K10" s="327"/>
      <c r="L10" s="177"/>
      <c r="M10" s="23"/>
      <c r="N10" s="23"/>
      <c r="O10" s="23"/>
      <c r="P10" s="23"/>
      <c r="Q10" s="33"/>
    </row>
    <row r="11" spans="1:19" ht="17.25" thickBot="1" x14ac:dyDescent="0.35">
      <c r="A11" s="209" t="s">
        <v>107</v>
      </c>
      <c r="B11" s="136" t="s">
        <v>4</v>
      </c>
      <c r="C11" s="137"/>
      <c r="D11" s="138"/>
      <c r="E11" s="127"/>
      <c r="F11" s="16"/>
      <c r="G11" s="16"/>
      <c r="H11" s="16"/>
      <c r="I11" s="296"/>
      <c r="J11" s="20"/>
      <c r="K11" s="298"/>
      <c r="L11" s="178"/>
      <c r="M11" s="107"/>
      <c r="N11" s="107"/>
      <c r="O11" s="107"/>
      <c r="P11" s="107"/>
      <c r="Q11" s="108"/>
    </row>
    <row r="12" spans="1:19" ht="17.25" thickBot="1" x14ac:dyDescent="0.35">
      <c r="A12" s="5" t="s">
        <v>7</v>
      </c>
      <c r="B12" s="210" t="s">
        <v>4</v>
      </c>
      <c r="C12" s="210"/>
      <c r="D12" s="211"/>
      <c r="E12" s="5"/>
      <c r="F12" s="6"/>
      <c r="G12" s="6"/>
      <c r="H12" s="6"/>
      <c r="I12" s="240"/>
      <c r="J12" s="5"/>
      <c r="K12" s="326"/>
      <c r="L12" s="181">
        <f t="shared" ref="L12:M12" si="0">SUM(L6:L11)</f>
        <v>800</v>
      </c>
      <c r="M12" s="48">
        <f t="shared" si="0"/>
        <v>800</v>
      </c>
      <c r="N12" s="212">
        <f>SUM(N6:N11)</f>
        <v>800</v>
      </c>
      <c r="O12" s="212">
        <f t="shared" ref="O12:Q12" si="1">SUM(O6:O11)</f>
        <v>800</v>
      </c>
      <c r="P12" s="212">
        <f t="shared" si="1"/>
        <v>800</v>
      </c>
      <c r="Q12" s="213">
        <f t="shared" si="1"/>
        <v>800</v>
      </c>
    </row>
    <row r="13" spans="1:19" ht="17.25" thickBot="1" x14ac:dyDescent="0.35">
      <c r="A13" s="54" t="s">
        <v>8</v>
      </c>
      <c r="B13" s="166" t="s">
        <v>4</v>
      </c>
      <c r="C13" s="166"/>
      <c r="D13" s="167"/>
      <c r="E13" s="54"/>
      <c r="F13" s="47"/>
      <c r="G13" s="47"/>
      <c r="H13" s="47"/>
      <c r="I13" s="301"/>
      <c r="J13" s="54" t="s">
        <v>84</v>
      </c>
      <c r="K13" s="328">
        <v>4</v>
      </c>
      <c r="L13" s="181"/>
      <c r="M13" s="48"/>
      <c r="N13" s="212">
        <f>((N6+N8)*$K$13/100)-N11</f>
        <v>24</v>
      </c>
      <c r="O13" s="212">
        <f t="shared" ref="O13:Q13" si="2">((O6+O8)*$K$13/100)-O11</f>
        <v>24</v>
      </c>
      <c r="P13" s="212">
        <f t="shared" si="2"/>
        <v>24</v>
      </c>
      <c r="Q13" s="213">
        <f t="shared" si="2"/>
        <v>24</v>
      </c>
    </row>
    <row r="14" spans="1:19" s="11" customFormat="1" x14ac:dyDescent="0.3">
      <c r="A14" s="214" t="s">
        <v>9</v>
      </c>
      <c r="B14" s="215"/>
      <c r="C14" s="216"/>
      <c r="D14" s="217"/>
      <c r="E14" s="218"/>
      <c r="F14" s="219"/>
      <c r="G14" s="219"/>
      <c r="H14" s="219"/>
      <c r="I14" s="302"/>
      <c r="J14" s="220"/>
      <c r="K14" s="329"/>
      <c r="L14" s="221"/>
      <c r="M14" s="222"/>
      <c r="N14" s="222"/>
      <c r="O14" s="222"/>
      <c r="P14" s="222"/>
      <c r="Q14" s="223"/>
    </row>
    <row r="15" spans="1:19" x14ac:dyDescent="0.3">
      <c r="A15" s="158" t="s">
        <v>10</v>
      </c>
      <c r="B15" s="159" t="s">
        <v>15</v>
      </c>
      <c r="C15" s="160">
        <v>170.77</v>
      </c>
      <c r="D15" s="174">
        <f>C15</f>
        <v>170.77</v>
      </c>
      <c r="E15" s="193">
        <v>156.56</v>
      </c>
      <c r="F15" s="193">
        <v>154.72</v>
      </c>
      <c r="G15" s="193">
        <v>151.97</v>
      </c>
      <c r="H15" s="193">
        <v>147.38</v>
      </c>
      <c r="I15" s="303"/>
      <c r="J15" s="157" t="s">
        <v>4</v>
      </c>
      <c r="K15" s="330">
        <f>L12</f>
        <v>800</v>
      </c>
      <c r="L15" s="180">
        <f>C15*L12</f>
        <v>136616</v>
      </c>
      <c r="M15" s="161">
        <f>D15*M12</f>
        <v>136616</v>
      </c>
      <c r="N15" s="161">
        <f t="shared" ref="N15:Q15" si="3">E15*N12</f>
        <v>125248</v>
      </c>
      <c r="O15" s="161">
        <f t="shared" si="3"/>
        <v>123776</v>
      </c>
      <c r="P15" s="161">
        <f t="shared" si="3"/>
        <v>121576</v>
      </c>
      <c r="Q15" s="502">
        <f t="shared" si="3"/>
        <v>117904</v>
      </c>
    </row>
    <row r="16" spans="1:19" ht="17.25" thickBot="1" x14ac:dyDescent="0.35">
      <c r="A16" s="158" t="s">
        <v>11</v>
      </c>
      <c r="B16" s="186" t="s">
        <v>15</v>
      </c>
      <c r="C16" s="187">
        <v>83.17</v>
      </c>
      <c r="D16" s="188">
        <f>C16</f>
        <v>83.17</v>
      </c>
      <c r="E16" s="163"/>
      <c r="F16" s="164"/>
      <c r="G16" s="164"/>
      <c r="H16" s="164"/>
      <c r="I16" s="304"/>
      <c r="J16" s="165" t="s">
        <v>4</v>
      </c>
      <c r="K16" s="331">
        <f>L12</f>
        <v>800</v>
      </c>
      <c r="L16" s="189">
        <f>L12*C16</f>
        <v>66536</v>
      </c>
      <c r="M16" s="190">
        <f>M12*D16</f>
        <v>66536</v>
      </c>
      <c r="N16" s="190">
        <f t="shared" ref="N16:Q16" si="4">N12*E16</f>
        <v>0</v>
      </c>
      <c r="O16" s="190">
        <f t="shared" si="4"/>
        <v>0</v>
      </c>
      <c r="P16" s="190">
        <f t="shared" si="4"/>
        <v>0</v>
      </c>
      <c r="Q16" s="503">
        <f t="shared" si="4"/>
        <v>0</v>
      </c>
    </row>
    <row r="17" spans="1:18" x14ac:dyDescent="0.3">
      <c r="A17" s="42" t="s">
        <v>140</v>
      </c>
      <c r="B17" s="87" t="s">
        <v>15</v>
      </c>
      <c r="C17" s="88">
        <v>50.12</v>
      </c>
      <c r="D17" s="291">
        <f>C17</f>
        <v>50.12</v>
      </c>
      <c r="E17" s="293">
        <v>69.16</v>
      </c>
      <c r="F17" s="194">
        <v>68.39</v>
      </c>
      <c r="G17" s="194">
        <v>67.23</v>
      </c>
      <c r="H17" s="194">
        <v>65.31</v>
      </c>
      <c r="I17" s="295"/>
      <c r="J17" s="18" t="s">
        <v>4</v>
      </c>
      <c r="K17" s="492"/>
      <c r="L17" s="498">
        <f>IF(L12&gt;30,30*D17,L12*C17)</f>
        <v>1503.6</v>
      </c>
      <c r="M17" s="191">
        <f>IF(M12&gt;30,30*D17,M12*D17)</f>
        <v>1503.6</v>
      </c>
      <c r="N17" s="191">
        <f>IF(N12&gt;40,40*E17,N12*E17)</f>
        <v>2766.3999999999996</v>
      </c>
      <c r="O17" s="191">
        <f t="shared" ref="O17:Q17" si="5">IF(O12&gt;40,40*F17,O12*F17)</f>
        <v>2735.6</v>
      </c>
      <c r="P17" s="191">
        <f t="shared" si="5"/>
        <v>2689.2000000000003</v>
      </c>
      <c r="Q17" s="196">
        <f t="shared" si="5"/>
        <v>2612.4</v>
      </c>
    </row>
    <row r="18" spans="1:18" ht="17.25" thickBot="1" x14ac:dyDescent="0.35">
      <c r="A18" s="224" t="s">
        <v>141</v>
      </c>
      <c r="B18" s="192" t="s">
        <v>109</v>
      </c>
      <c r="C18" s="89">
        <v>30.07</v>
      </c>
      <c r="D18" s="292">
        <f>C18</f>
        <v>30.07</v>
      </c>
      <c r="E18" s="294">
        <v>41.49</v>
      </c>
      <c r="F18" s="195">
        <v>41.03</v>
      </c>
      <c r="G18" s="195">
        <v>40.340000000000003</v>
      </c>
      <c r="H18" s="195">
        <v>39.19</v>
      </c>
      <c r="I18" s="296"/>
      <c r="J18" s="20" t="s">
        <v>4</v>
      </c>
      <c r="K18" s="494"/>
      <c r="L18" s="499">
        <f>IF(L12&lt;30,0,IF(L12&lt;46,(L12-30)*C18,16*C18))</f>
        <v>481.12</v>
      </c>
      <c r="M18" s="500">
        <f>IF(M12&lt;30,0,IF(M12&lt;46,(M12-30)*D18,16*D18))</f>
        <v>481.12</v>
      </c>
      <c r="N18" s="500">
        <f t="shared" ref="N18:O18" si="6">IF(N12&lt;30,0,IF(N12&lt;46,(N12-30)*E18,16*E18))</f>
        <v>663.84</v>
      </c>
      <c r="O18" s="500">
        <f t="shared" si="6"/>
        <v>656.48</v>
      </c>
      <c r="P18" s="500">
        <f t="shared" ref="P18" si="7">IF(P12&lt;30,0,IF(P12&lt;46,(P12-30)*G18,16*G18))</f>
        <v>645.44000000000005</v>
      </c>
      <c r="Q18" s="501">
        <f t="shared" ref="Q18" si="8">IF(Q12&lt;30,0,IF(Q12&lt;46,(Q12-30)*H18,16*H18))</f>
        <v>627.04</v>
      </c>
    </row>
    <row r="19" spans="1:18" ht="17.25" thickBot="1" x14ac:dyDescent="0.35">
      <c r="A19" s="162" t="s">
        <v>9</v>
      </c>
      <c r="B19" s="225" t="s">
        <v>90</v>
      </c>
      <c r="C19" s="226"/>
      <c r="D19" s="227"/>
      <c r="E19" s="5"/>
      <c r="F19" s="6"/>
      <c r="G19" s="6"/>
      <c r="H19" s="6"/>
      <c r="I19" s="240"/>
      <c r="J19" s="297"/>
      <c r="K19" s="332"/>
      <c r="L19" s="495">
        <f>SUM(L15:L18)</f>
        <v>205136.72</v>
      </c>
      <c r="M19" s="496">
        <f>SUM(M15:M18)</f>
        <v>205136.72</v>
      </c>
      <c r="N19" s="496">
        <f t="shared" ref="N19:Q19" si="9">SUM(N15:N18)</f>
        <v>128678.23999999999</v>
      </c>
      <c r="O19" s="496">
        <f t="shared" si="9"/>
        <v>127168.08</v>
      </c>
      <c r="P19" s="496">
        <f t="shared" si="9"/>
        <v>124910.64</v>
      </c>
      <c r="Q19" s="497">
        <f t="shared" si="9"/>
        <v>121143.43999999999</v>
      </c>
    </row>
    <row r="20" spans="1:18" ht="17.25" thickBot="1" x14ac:dyDescent="0.35">
      <c r="A20" s="231" t="s">
        <v>12</v>
      </c>
      <c r="B20" s="232" t="s">
        <v>15</v>
      </c>
      <c r="C20" s="233"/>
      <c r="D20" s="234"/>
      <c r="E20" s="235"/>
      <c r="F20" s="236"/>
      <c r="G20" s="236"/>
      <c r="H20" s="236"/>
      <c r="I20" s="305"/>
      <c r="J20" s="237"/>
      <c r="K20" s="333"/>
      <c r="L20" s="238">
        <f t="shared" ref="L20:Q20" si="10">L19/L12</f>
        <v>256.42090000000002</v>
      </c>
      <c r="M20" s="238">
        <f t="shared" si="10"/>
        <v>256.42090000000002</v>
      </c>
      <c r="N20" s="238">
        <f t="shared" si="10"/>
        <v>160.84779999999998</v>
      </c>
      <c r="O20" s="238">
        <f t="shared" si="10"/>
        <v>158.96010000000001</v>
      </c>
      <c r="P20" s="238">
        <f t="shared" si="10"/>
        <v>156.13829999999999</v>
      </c>
      <c r="Q20" s="239">
        <f t="shared" si="10"/>
        <v>151.42929999999998</v>
      </c>
    </row>
    <row r="21" spans="1:18" ht="17.25" thickBot="1" x14ac:dyDescent="0.35">
      <c r="A21" s="5" t="s">
        <v>102</v>
      </c>
      <c r="B21" s="146"/>
      <c r="C21" s="146"/>
      <c r="D21" s="147"/>
      <c r="E21" s="54"/>
      <c r="F21" s="47"/>
      <c r="G21" s="47"/>
      <c r="H21" s="47"/>
      <c r="I21" s="301"/>
      <c r="J21" s="334" t="s">
        <v>33</v>
      </c>
      <c r="K21" s="335" t="s">
        <v>85</v>
      </c>
      <c r="L21" s="287">
        <v>2021</v>
      </c>
      <c r="M21" s="288">
        <v>2022</v>
      </c>
      <c r="N21" s="289">
        <v>2023</v>
      </c>
      <c r="O21" s="289">
        <v>2024</v>
      </c>
      <c r="P21" s="289">
        <v>2025</v>
      </c>
      <c r="Q21" s="290">
        <v>2026</v>
      </c>
    </row>
    <row r="22" spans="1:18" x14ac:dyDescent="0.3">
      <c r="A22" s="8" t="s">
        <v>14</v>
      </c>
      <c r="B22" s="197" t="s">
        <v>15</v>
      </c>
      <c r="C22" s="197"/>
      <c r="D22" s="198"/>
      <c r="E22" s="285">
        <v>1300</v>
      </c>
      <c r="F22" s="286">
        <v>1300</v>
      </c>
      <c r="G22" s="286">
        <v>1300</v>
      </c>
      <c r="H22" s="286">
        <v>1300</v>
      </c>
      <c r="I22" s="306"/>
      <c r="J22" s="285" t="s">
        <v>84</v>
      </c>
      <c r="K22" s="336">
        <v>1</v>
      </c>
      <c r="L22" s="175"/>
      <c r="M22" s="148"/>
      <c r="N22" s="199">
        <f>N6*($K$22/100)*E22</f>
        <v>7800</v>
      </c>
      <c r="O22" s="199">
        <f>O6*($K$22/100)*F22</f>
        <v>7800</v>
      </c>
      <c r="P22" s="199">
        <f>P6*($K$22/100)*G22</f>
        <v>7800</v>
      </c>
      <c r="Q22" s="200">
        <f>Q6*($K$22/100)*H22</f>
        <v>7800</v>
      </c>
    </row>
    <row r="23" spans="1:18" x14ac:dyDescent="0.3">
      <c r="A23" s="15" t="s">
        <v>16</v>
      </c>
      <c r="B23" s="90" t="s">
        <v>15</v>
      </c>
      <c r="C23" s="90"/>
      <c r="D23" s="115"/>
      <c r="E23" s="15">
        <v>500</v>
      </c>
      <c r="F23" s="9">
        <v>500</v>
      </c>
      <c r="G23" s="9">
        <v>500</v>
      </c>
      <c r="H23" s="9">
        <v>500</v>
      </c>
      <c r="I23" s="299"/>
      <c r="J23" s="337" t="s">
        <v>84</v>
      </c>
      <c r="K23" s="338">
        <v>1</v>
      </c>
      <c r="L23" s="183"/>
      <c r="M23" s="13"/>
      <c r="N23" s="27">
        <f>N6*($K$23/100)*E23</f>
        <v>3000</v>
      </c>
      <c r="O23" s="27">
        <f>O6*($K$23/100)*F23</f>
        <v>3000</v>
      </c>
      <c r="P23" s="27">
        <f>P6*($K$23/100)*G23</f>
        <v>3000</v>
      </c>
      <c r="Q23" s="52">
        <f>Q6*($K$23/100)*H23</f>
        <v>3000</v>
      </c>
    </row>
    <row r="24" spans="1:18" x14ac:dyDescent="0.3">
      <c r="A24" s="15" t="s">
        <v>17</v>
      </c>
      <c r="B24" s="90" t="s">
        <v>15</v>
      </c>
      <c r="C24" s="90"/>
      <c r="D24" s="115"/>
      <c r="E24" s="15">
        <v>300</v>
      </c>
      <c r="F24" s="9">
        <v>300</v>
      </c>
      <c r="G24" s="9">
        <v>300</v>
      </c>
      <c r="H24" s="9">
        <v>300</v>
      </c>
      <c r="I24" s="299"/>
      <c r="J24" s="337" t="s">
        <v>84</v>
      </c>
      <c r="K24" s="338">
        <v>0</v>
      </c>
      <c r="L24" s="183"/>
      <c r="M24" s="13"/>
      <c r="N24" s="27">
        <f>N6*($K$24/100)*E24</f>
        <v>0</v>
      </c>
      <c r="O24" s="27">
        <f>O6*($K$24/100)*F24</f>
        <v>0</v>
      </c>
      <c r="P24" s="27">
        <f>P6*($K$24/100)*G24</f>
        <v>0</v>
      </c>
      <c r="Q24" s="52">
        <f>Q6*($K$24/100)*H24</f>
        <v>0</v>
      </c>
    </row>
    <row r="25" spans="1:18" ht="17.25" thickBot="1" x14ac:dyDescent="0.35">
      <c r="A25" s="20" t="s">
        <v>18</v>
      </c>
      <c r="B25" s="89" t="s">
        <v>15</v>
      </c>
      <c r="C25" s="89"/>
      <c r="D25" s="114"/>
      <c r="E25" s="20">
        <v>150</v>
      </c>
      <c r="F25" s="16">
        <v>150</v>
      </c>
      <c r="G25" s="16">
        <v>150</v>
      </c>
      <c r="H25" s="16">
        <v>150</v>
      </c>
      <c r="I25" s="296"/>
      <c r="J25" s="339" t="s">
        <v>84</v>
      </c>
      <c r="K25" s="340">
        <v>0</v>
      </c>
      <c r="L25" s="184"/>
      <c r="M25" s="17"/>
      <c r="N25" s="46">
        <f>$N$6*($K$25/100)*E25</f>
        <v>0</v>
      </c>
      <c r="O25" s="46">
        <f>$N$6*($K$25/100)*F25</f>
        <v>0</v>
      </c>
      <c r="P25" s="46">
        <f>$N$6*($K$25/100)*G25</f>
        <v>0</v>
      </c>
      <c r="Q25" s="53">
        <f>$N$6*($K$25/100)*H25</f>
        <v>0</v>
      </c>
    </row>
    <row r="26" spans="1:18" ht="17.25" thickBot="1" x14ac:dyDescent="0.35">
      <c r="A26" s="54" t="s">
        <v>19</v>
      </c>
      <c r="B26" s="91" t="s">
        <v>15</v>
      </c>
      <c r="C26" s="91"/>
      <c r="D26" s="116"/>
      <c r="E26" s="54">
        <v>150</v>
      </c>
      <c r="F26" s="47">
        <v>150</v>
      </c>
      <c r="G26" s="47">
        <v>150</v>
      </c>
      <c r="H26" s="47">
        <v>150</v>
      </c>
      <c r="I26" s="301"/>
      <c r="J26" s="54" t="s">
        <v>86</v>
      </c>
      <c r="K26" s="341">
        <v>0</v>
      </c>
      <c r="L26" s="181"/>
      <c r="M26" s="48"/>
      <c r="N26" s="49">
        <f>N9*($K$26/100)*E26</f>
        <v>0</v>
      </c>
      <c r="O26" s="49">
        <f>O9*($K$26/100)*F26</f>
        <v>0</v>
      </c>
      <c r="P26" s="49">
        <f>P9*($K$26/100)*G26</f>
        <v>0</v>
      </c>
      <c r="Q26" s="55">
        <f>Q9*($K$26/100)*H26</f>
        <v>0</v>
      </c>
    </row>
    <row r="27" spans="1:18" x14ac:dyDescent="0.3">
      <c r="A27" s="8" t="s">
        <v>20</v>
      </c>
      <c r="B27" s="197" t="s">
        <v>15</v>
      </c>
      <c r="C27" s="197"/>
      <c r="D27" s="198"/>
      <c r="E27" s="8">
        <v>900</v>
      </c>
      <c r="F27" s="7">
        <v>900</v>
      </c>
      <c r="G27" s="7">
        <v>900</v>
      </c>
      <c r="H27" s="7">
        <v>900</v>
      </c>
      <c r="I27" s="307"/>
      <c r="J27" s="285" t="s">
        <v>87</v>
      </c>
      <c r="K27" s="336">
        <v>0</v>
      </c>
      <c r="L27" s="175"/>
      <c r="M27" s="148"/>
      <c r="N27" s="199">
        <f>N7*($K$27/100)*E27</f>
        <v>0</v>
      </c>
      <c r="O27" s="199">
        <f>O7*($K$27/100)*F27</f>
        <v>0</v>
      </c>
      <c r="P27" s="199">
        <f>P7*($K$27/100)*G27</f>
        <v>0</v>
      </c>
      <c r="Q27" s="200">
        <f>Q7*($K$27/100)*H27</f>
        <v>0</v>
      </c>
    </row>
    <row r="28" spans="1:18" x14ac:dyDescent="0.3">
      <c r="A28" s="15" t="s">
        <v>21</v>
      </c>
      <c r="B28" s="90" t="s">
        <v>15</v>
      </c>
      <c r="C28" s="90"/>
      <c r="D28" s="115"/>
      <c r="E28" s="15">
        <v>400</v>
      </c>
      <c r="F28" s="9">
        <v>400</v>
      </c>
      <c r="G28" s="9">
        <v>400</v>
      </c>
      <c r="H28" s="9">
        <v>400</v>
      </c>
      <c r="I28" s="299"/>
      <c r="J28" s="337" t="s">
        <v>87</v>
      </c>
      <c r="K28" s="338">
        <v>0</v>
      </c>
      <c r="L28" s="183"/>
      <c r="M28" s="13"/>
      <c r="N28" s="27">
        <f>N7*($K$28/100)*E28</f>
        <v>0</v>
      </c>
      <c r="O28" s="27">
        <f>O7*($K$28/100)*F28</f>
        <v>0</v>
      </c>
      <c r="P28" s="27">
        <f>P7*($K$28/100)*G28</f>
        <v>0</v>
      </c>
      <c r="Q28" s="52">
        <f>Q7*($K$28/100)*H28</f>
        <v>0</v>
      </c>
    </row>
    <row r="29" spans="1:18" ht="17.25" thickBot="1" x14ac:dyDescent="0.35">
      <c r="A29" s="145" t="s">
        <v>22</v>
      </c>
      <c r="B29" s="279" t="s">
        <v>15</v>
      </c>
      <c r="C29" s="279"/>
      <c r="D29" s="280"/>
      <c r="E29" s="145">
        <v>200</v>
      </c>
      <c r="F29" s="10">
        <v>200</v>
      </c>
      <c r="G29" s="10">
        <v>200</v>
      </c>
      <c r="H29" s="10">
        <v>200</v>
      </c>
      <c r="I29" s="300"/>
      <c r="J29" s="342" t="s">
        <v>87</v>
      </c>
      <c r="K29" s="343">
        <v>0</v>
      </c>
      <c r="L29" s="281"/>
      <c r="M29" s="282"/>
      <c r="N29" s="104">
        <f>N7*($K$29/100)*E29</f>
        <v>0</v>
      </c>
      <c r="O29" s="104">
        <f>O7*($K$29/100)*F29</f>
        <v>0</v>
      </c>
      <c r="P29" s="104">
        <f>P7*($K$29/100)*G29</f>
        <v>0</v>
      </c>
      <c r="Q29" s="105">
        <f>Q7*($K$29/100)*H29</f>
        <v>0</v>
      </c>
    </row>
    <row r="30" spans="1:18" ht="17.25" thickBot="1" x14ac:dyDescent="0.35">
      <c r="A30" s="54" t="s">
        <v>271</v>
      </c>
      <c r="B30" s="91" t="s">
        <v>15</v>
      </c>
      <c r="C30" s="91"/>
      <c r="D30" s="116"/>
      <c r="E30" s="54">
        <v>30</v>
      </c>
      <c r="F30" s="47">
        <v>30</v>
      </c>
      <c r="G30" s="47">
        <v>30</v>
      </c>
      <c r="H30" s="47">
        <v>30</v>
      </c>
      <c r="I30" s="301"/>
      <c r="J30" s="54" t="s">
        <v>92</v>
      </c>
      <c r="K30" s="341" t="s">
        <v>110</v>
      </c>
      <c r="L30" s="181"/>
      <c r="M30" s="48"/>
      <c r="N30" s="49">
        <f>IF($K$30="ja",(N6-N13)*E30,0)</f>
        <v>17280</v>
      </c>
      <c r="O30" s="49">
        <f>IF($K$30="ja",(O6-O13)*F30,0)</f>
        <v>17280</v>
      </c>
      <c r="P30" s="49">
        <f>IF($K$30="ja",(P6-P13)*G30,0)</f>
        <v>17280</v>
      </c>
      <c r="Q30" s="55">
        <f>IF($K$30="ja",(Q6-Q13)*H30,0)</f>
        <v>17280</v>
      </c>
      <c r="R30" s="50"/>
    </row>
    <row r="31" spans="1:18" ht="17.25" thickBot="1" x14ac:dyDescent="0.35">
      <c r="A31" s="109" t="s">
        <v>23</v>
      </c>
      <c r="B31" s="110" t="s">
        <v>15</v>
      </c>
      <c r="C31" s="110"/>
      <c r="D31" s="113"/>
      <c r="E31" s="109">
        <v>60</v>
      </c>
      <c r="F31" s="60">
        <v>60</v>
      </c>
      <c r="G31" s="60">
        <v>60</v>
      </c>
      <c r="H31" s="60">
        <v>60</v>
      </c>
      <c r="I31" s="308"/>
      <c r="J31" s="109" t="s">
        <v>91</v>
      </c>
      <c r="K31" s="344">
        <v>0</v>
      </c>
      <c r="L31" s="283"/>
      <c r="M31" s="61"/>
      <c r="N31" s="62">
        <f>IF($K$31&gt;0,$K$31*E31,0)</f>
        <v>0</v>
      </c>
      <c r="O31" s="62">
        <f>IF($K$31&gt;0,$K$31*F31,0)</f>
        <v>0</v>
      </c>
      <c r="P31" s="62">
        <f>IF($K$31&gt;0,$K$31*G31,0)</f>
        <v>0</v>
      </c>
      <c r="Q31" s="284">
        <f>IF($K$31&gt;0,$K$31*H31,0)</f>
        <v>0</v>
      </c>
    </row>
    <row r="32" spans="1:18" x14ac:dyDescent="0.3">
      <c r="A32" s="63" t="s">
        <v>96</v>
      </c>
      <c r="B32" s="92" t="s">
        <v>15</v>
      </c>
      <c r="C32" s="92"/>
      <c r="D32" s="117"/>
      <c r="E32" s="63">
        <v>115</v>
      </c>
      <c r="F32" s="64">
        <v>100</v>
      </c>
      <c r="G32" s="64">
        <v>100</v>
      </c>
      <c r="H32" s="64">
        <v>100</v>
      </c>
      <c r="I32" s="309"/>
      <c r="J32" s="63" t="s">
        <v>92</v>
      </c>
      <c r="K32" s="345" t="s">
        <v>110</v>
      </c>
      <c r="L32" s="179"/>
      <c r="M32" s="65"/>
      <c r="N32" s="66">
        <f>IF($K$32="ja",N7*E32,0)</f>
        <v>23000</v>
      </c>
      <c r="O32" s="66">
        <f>IF($K$32="ja",O7*F32,0)</f>
        <v>20000</v>
      </c>
      <c r="P32" s="66">
        <f>IF($K$32="ja",P7*G32,0)</f>
        <v>20000</v>
      </c>
      <c r="Q32" s="67">
        <f>IF($K$32="ja",Q7*H32,0)</f>
        <v>20000</v>
      </c>
    </row>
    <row r="33" spans="1:17" x14ac:dyDescent="0.3">
      <c r="A33" s="15" t="s">
        <v>97</v>
      </c>
      <c r="B33" s="90" t="s">
        <v>15</v>
      </c>
      <c r="C33" s="90"/>
      <c r="D33" s="115"/>
      <c r="E33" s="15">
        <v>240</v>
      </c>
      <c r="F33" s="9">
        <v>240</v>
      </c>
      <c r="G33" s="9">
        <v>225</v>
      </c>
      <c r="H33" s="9">
        <v>210</v>
      </c>
      <c r="I33" s="299"/>
      <c r="J33" s="15" t="s">
        <v>4</v>
      </c>
      <c r="K33" s="338">
        <v>100</v>
      </c>
      <c r="L33" s="183"/>
      <c r="M33" s="13"/>
      <c r="N33" s="27">
        <f>IF($K$33&gt;0,$K$33*E33,0)</f>
        <v>24000</v>
      </c>
      <c r="O33" s="27">
        <f>IF($K$33&gt;0,$K$33*F33,0)</f>
        <v>24000</v>
      </c>
      <c r="P33" s="27">
        <f>IF($K$33&gt;0,$K$33*G33,0)</f>
        <v>22500</v>
      </c>
      <c r="Q33" s="52">
        <f>IF($K$33&gt;0,$K$33*H33,0)</f>
        <v>21000</v>
      </c>
    </row>
    <row r="34" spans="1:17" x14ac:dyDescent="0.3">
      <c r="A34" s="15" t="s">
        <v>270</v>
      </c>
      <c r="B34" s="90" t="s">
        <v>15</v>
      </c>
      <c r="C34" s="90"/>
      <c r="D34" s="115"/>
      <c r="E34" s="15">
        <v>130</v>
      </c>
      <c r="F34" s="9">
        <v>120</v>
      </c>
      <c r="G34" s="9">
        <v>110</v>
      </c>
      <c r="H34" s="9">
        <v>110</v>
      </c>
      <c r="I34" s="299"/>
      <c r="J34" s="15" t="s">
        <v>4</v>
      </c>
      <c r="K34" s="338">
        <v>0</v>
      </c>
      <c r="L34" s="183"/>
      <c r="M34" s="13"/>
      <c r="N34" s="27">
        <f>IF($K$34&gt;0,$K$34*E34,0)</f>
        <v>0</v>
      </c>
      <c r="O34" s="27">
        <f>IF($K$34&gt;0,$K$34*F34,0)</f>
        <v>0</v>
      </c>
      <c r="P34" s="27">
        <f>IF($K$34&gt;0,$K$34*G34,0)</f>
        <v>0</v>
      </c>
      <c r="Q34" s="52">
        <f>IF($K$34&gt;0,$K$34*H34,0)</f>
        <v>0</v>
      </c>
    </row>
    <row r="35" spans="1:17" x14ac:dyDescent="0.3">
      <c r="A35" s="15" t="s">
        <v>98</v>
      </c>
      <c r="B35" s="90" t="s">
        <v>15</v>
      </c>
      <c r="C35" s="90"/>
      <c r="D35" s="115"/>
      <c r="E35" s="15">
        <v>50</v>
      </c>
      <c r="F35" s="9">
        <v>50</v>
      </c>
      <c r="G35" s="9">
        <v>50</v>
      </c>
      <c r="H35" s="9">
        <v>50</v>
      </c>
      <c r="I35" s="299"/>
      <c r="J35" s="15" t="s">
        <v>4</v>
      </c>
      <c r="K35" s="338">
        <v>0</v>
      </c>
      <c r="L35" s="183"/>
      <c r="M35" s="13"/>
      <c r="N35" s="27">
        <f>IF($K$35&gt;0,$K$35*E35,0)</f>
        <v>0</v>
      </c>
      <c r="O35" s="27">
        <f>IF($K$35&gt;0,$K$35*F35,0)</f>
        <v>0</v>
      </c>
      <c r="P35" s="27">
        <f>IF($K$35&gt;0,$K$35*G35,0)</f>
        <v>0</v>
      </c>
      <c r="Q35" s="52">
        <f>IF($K$35&gt;0,$K$35*H35,0)</f>
        <v>0</v>
      </c>
    </row>
    <row r="36" spans="1:17" ht="17.25" thickBot="1" x14ac:dyDescent="0.35">
      <c r="A36" s="20" t="s">
        <v>99</v>
      </c>
      <c r="B36" s="89" t="s">
        <v>15</v>
      </c>
      <c r="C36" s="89"/>
      <c r="D36" s="114"/>
      <c r="E36" s="20">
        <v>40</v>
      </c>
      <c r="F36" s="16">
        <v>40</v>
      </c>
      <c r="G36" s="16">
        <v>40</v>
      </c>
      <c r="H36" s="16">
        <v>40</v>
      </c>
      <c r="I36" s="296"/>
      <c r="J36" s="20" t="s">
        <v>88</v>
      </c>
      <c r="K36" s="340">
        <v>28</v>
      </c>
      <c r="L36" s="184"/>
      <c r="M36" s="17"/>
      <c r="N36" s="46">
        <f>N12*($K$36/100)*E36</f>
        <v>8960.0000000000018</v>
      </c>
      <c r="O36" s="46">
        <f>O12*($K$36/100)*F36</f>
        <v>8960.0000000000018</v>
      </c>
      <c r="P36" s="46">
        <f>P12*($K$36/100)*G36</f>
        <v>8960.0000000000018</v>
      </c>
      <c r="Q36" s="53">
        <f>Q12*($K$36/100)*H36</f>
        <v>8960.0000000000018</v>
      </c>
    </row>
    <row r="37" spans="1:17" ht="17.25" thickBot="1" x14ac:dyDescent="0.35">
      <c r="A37" s="5" t="s">
        <v>142</v>
      </c>
      <c r="B37" s="146"/>
      <c r="C37" s="146"/>
      <c r="D37" s="147"/>
      <c r="E37" s="124"/>
      <c r="F37" s="6"/>
      <c r="G37" s="6"/>
      <c r="H37" s="6"/>
      <c r="I37" s="240"/>
      <c r="J37" s="5"/>
      <c r="K37" s="346"/>
      <c r="L37" s="228"/>
      <c r="M37" s="229"/>
      <c r="N37" s="241">
        <f>SUM(N22:N36)</f>
        <v>84040</v>
      </c>
      <c r="O37" s="241">
        <f t="shared" ref="O37:Q37" si="11">SUM(O22:O36)</f>
        <v>81040</v>
      </c>
      <c r="P37" s="241">
        <f t="shared" si="11"/>
        <v>79540</v>
      </c>
      <c r="Q37" s="242">
        <f t="shared" si="11"/>
        <v>78040</v>
      </c>
    </row>
    <row r="38" spans="1:17" x14ac:dyDescent="0.3">
      <c r="A38" s="243" t="s">
        <v>89</v>
      </c>
      <c r="B38" s="244"/>
      <c r="C38" s="244"/>
      <c r="D38" s="244"/>
      <c r="E38" s="245"/>
      <c r="F38" s="245"/>
      <c r="G38" s="245"/>
      <c r="H38" s="245"/>
      <c r="I38" s="310"/>
      <c r="J38" s="243"/>
      <c r="K38" s="347"/>
      <c r="L38" s="246">
        <f>L19+L37</f>
        <v>205136.72</v>
      </c>
      <c r="M38" s="246">
        <f t="shared" ref="M38:Q38" si="12">M19+M37</f>
        <v>205136.72</v>
      </c>
      <c r="N38" s="246">
        <f t="shared" si="12"/>
        <v>212718.24</v>
      </c>
      <c r="O38" s="246">
        <f t="shared" si="12"/>
        <v>208208.08000000002</v>
      </c>
      <c r="P38" s="246">
        <f t="shared" si="12"/>
        <v>204450.64</v>
      </c>
      <c r="Q38" s="247">
        <f t="shared" si="12"/>
        <v>199183.44</v>
      </c>
    </row>
    <row r="39" spans="1:17" x14ac:dyDescent="0.3">
      <c r="A39" s="248" t="s">
        <v>15</v>
      </c>
      <c r="B39" s="249"/>
      <c r="C39" s="249"/>
      <c r="D39" s="249"/>
      <c r="E39" s="250"/>
      <c r="F39" s="250"/>
      <c r="G39" s="250"/>
      <c r="H39" s="250"/>
      <c r="I39" s="311"/>
      <c r="J39" s="248"/>
      <c r="K39" s="348"/>
      <c r="L39" s="251">
        <f t="shared" ref="L39:Q39" si="13">L38/L12</f>
        <v>256.42090000000002</v>
      </c>
      <c r="M39" s="252">
        <f t="shared" si="13"/>
        <v>256.42090000000002</v>
      </c>
      <c r="N39" s="252">
        <f t="shared" si="13"/>
        <v>265.89779999999996</v>
      </c>
      <c r="O39" s="252">
        <f t="shared" si="13"/>
        <v>260.26010000000002</v>
      </c>
      <c r="P39" s="252">
        <f t="shared" si="13"/>
        <v>255.56330000000003</v>
      </c>
      <c r="Q39" s="253">
        <f t="shared" si="13"/>
        <v>248.97929999999999</v>
      </c>
    </row>
    <row r="40" spans="1:17" x14ac:dyDescent="0.3">
      <c r="A40" s="248" t="s">
        <v>269</v>
      </c>
      <c r="B40" s="254" t="s">
        <v>13</v>
      </c>
      <c r="C40" s="254"/>
      <c r="D40" s="254"/>
      <c r="E40" s="250"/>
      <c r="F40" s="250"/>
      <c r="G40" s="250"/>
      <c r="H40" s="250"/>
      <c r="I40" s="311"/>
      <c r="J40" s="248" t="s">
        <v>144</v>
      </c>
      <c r="K40" s="348"/>
      <c r="L40" s="255"/>
      <c r="M40" s="256"/>
      <c r="N40" s="256">
        <f>N38-$M$38</f>
        <v>7581.5199999999895</v>
      </c>
      <c r="O40" s="256">
        <f t="shared" ref="O40:Q40" si="14">O38-$M$38</f>
        <v>3071.3600000000151</v>
      </c>
      <c r="P40" s="256">
        <f t="shared" si="14"/>
        <v>-686.07999999998719</v>
      </c>
      <c r="Q40" s="257">
        <f t="shared" si="14"/>
        <v>-5953.2799999999988</v>
      </c>
    </row>
    <row r="41" spans="1:17" ht="17.25" thickBot="1" x14ac:dyDescent="0.35">
      <c r="A41" s="258" t="s">
        <v>269</v>
      </c>
      <c r="B41" s="259" t="s">
        <v>15</v>
      </c>
      <c r="C41" s="259"/>
      <c r="D41" s="259"/>
      <c r="E41" s="260"/>
      <c r="F41" s="260"/>
      <c r="G41" s="260"/>
      <c r="H41" s="260"/>
      <c r="I41" s="312"/>
      <c r="J41" s="258" t="s">
        <v>143</v>
      </c>
      <c r="K41" s="349"/>
      <c r="L41" s="261"/>
      <c r="M41" s="262"/>
      <c r="N41" s="262">
        <f>N39-$M$39</f>
        <v>9.4768999999999437</v>
      </c>
      <c r="O41" s="262">
        <f t="shared" ref="O41:Q41" si="15">O39-$M$39</f>
        <v>3.8392000000000053</v>
      </c>
      <c r="P41" s="262">
        <f t="shared" si="15"/>
        <v>-0.85759999999999081</v>
      </c>
      <c r="Q41" s="263">
        <f t="shared" si="15"/>
        <v>-7.4416000000000224</v>
      </c>
    </row>
    <row r="42" spans="1:17" x14ac:dyDescent="0.3">
      <c r="A42" s="151" t="s">
        <v>25</v>
      </c>
      <c r="B42" s="152"/>
      <c r="C42" s="152"/>
      <c r="D42" s="153"/>
      <c r="E42" s="8"/>
      <c r="F42" s="7"/>
      <c r="G42" s="7"/>
      <c r="H42" s="7"/>
      <c r="I42" s="307"/>
      <c r="J42" s="8"/>
      <c r="K42" s="350"/>
      <c r="L42" s="175"/>
      <c r="M42" s="148"/>
      <c r="N42" s="148"/>
      <c r="O42" s="148"/>
      <c r="P42" s="148"/>
      <c r="Q42" s="154"/>
    </row>
    <row r="43" spans="1:17" x14ac:dyDescent="0.3">
      <c r="A43" s="19" t="s">
        <v>31</v>
      </c>
      <c r="B43" s="93" t="s">
        <v>93</v>
      </c>
      <c r="C43" s="93"/>
      <c r="D43" s="118"/>
      <c r="E43" s="201">
        <v>77.930000000000007</v>
      </c>
      <c r="F43" s="202">
        <v>77.06</v>
      </c>
      <c r="G43" s="202">
        <v>75.760000000000005</v>
      </c>
      <c r="H43" s="202">
        <v>73.599999999999994</v>
      </c>
      <c r="I43" s="313"/>
      <c r="J43" s="351" t="s">
        <v>28</v>
      </c>
      <c r="K43" s="352">
        <f>N7*K44</f>
        <v>60</v>
      </c>
      <c r="L43" s="183"/>
      <c r="M43" s="13"/>
      <c r="N43" s="13"/>
      <c r="O43" s="13"/>
      <c r="P43" s="13"/>
      <c r="Q43" s="77"/>
    </row>
    <row r="44" spans="1:17" x14ac:dyDescent="0.3">
      <c r="A44" s="15"/>
      <c r="B44" s="90"/>
      <c r="C44" s="90"/>
      <c r="D44" s="115"/>
      <c r="E44" s="203"/>
      <c r="F44" s="204"/>
      <c r="G44" s="204"/>
      <c r="H44" s="204"/>
      <c r="I44" s="313"/>
      <c r="J44" s="351" t="s">
        <v>29</v>
      </c>
      <c r="K44" s="353">
        <v>0.3</v>
      </c>
      <c r="L44" s="183"/>
      <c r="M44" s="13"/>
      <c r="N44" s="75">
        <f>$K$43*E43</f>
        <v>4675.8</v>
      </c>
      <c r="O44" s="75">
        <f>$K$43*F43</f>
        <v>4623.6000000000004</v>
      </c>
      <c r="P44" s="75">
        <f>$K$43*G43</f>
        <v>4545.6000000000004</v>
      </c>
      <c r="Q44" s="78">
        <f>$K$43*H43</f>
        <v>4416</v>
      </c>
    </row>
    <row r="45" spans="1:17" x14ac:dyDescent="0.3">
      <c r="A45" s="19" t="s">
        <v>30</v>
      </c>
      <c r="B45" s="93" t="s">
        <v>93</v>
      </c>
      <c r="C45" s="93"/>
      <c r="D45" s="118"/>
      <c r="E45" s="205">
        <v>34.83</v>
      </c>
      <c r="F45" s="202">
        <v>34.44</v>
      </c>
      <c r="G45" s="202">
        <v>33.86</v>
      </c>
      <c r="H45" s="202">
        <v>32.89</v>
      </c>
      <c r="I45" s="313"/>
      <c r="J45" s="351" t="s">
        <v>28</v>
      </c>
      <c r="K45" s="352">
        <f>(N7*K46)/0.15</f>
        <v>0</v>
      </c>
      <c r="L45" s="183"/>
      <c r="M45" s="13"/>
      <c r="N45" s="75"/>
      <c r="O45" s="75"/>
      <c r="P45" s="75"/>
      <c r="Q45" s="78"/>
    </row>
    <row r="46" spans="1:17" x14ac:dyDescent="0.3">
      <c r="A46" s="15"/>
      <c r="B46" s="90"/>
      <c r="C46" s="90"/>
      <c r="D46" s="115"/>
      <c r="E46" s="15"/>
      <c r="F46" s="9"/>
      <c r="G46" s="9"/>
      <c r="H46" s="9"/>
      <c r="I46" s="299"/>
      <c r="J46" s="351" t="s">
        <v>29</v>
      </c>
      <c r="K46" s="354">
        <v>0</v>
      </c>
      <c r="L46" s="183"/>
      <c r="M46" s="13"/>
      <c r="N46" s="75">
        <f>$K$45*E45</f>
        <v>0</v>
      </c>
      <c r="O46" s="75">
        <f>$K$45*F45</f>
        <v>0</v>
      </c>
      <c r="P46" s="75">
        <f>$K$45*G45</f>
        <v>0</v>
      </c>
      <c r="Q46" s="78">
        <f>$K$45*H45</f>
        <v>0</v>
      </c>
    </row>
    <row r="47" spans="1:17" s="11" customFormat="1" ht="17.25" thickBot="1" x14ac:dyDescent="0.35">
      <c r="A47" s="79" t="s">
        <v>26</v>
      </c>
      <c r="B47" s="94" t="s">
        <v>13</v>
      </c>
      <c r="C47" s="94"/>
      <c r="D47" s="119"/>
      <c r="E47" s="130"/>
      <c r="F47" s="51"/>
      <c r="G47" s="51"/>
      <c r="H47" s="51"/>
      <c r="I47" s="314"/>
      <c r="J47" s="355"/>
      <c r="K47" s="363"/>
      <c r="L47" s="185"/>
      <c r="M47" s="80"/>
      <c r="N47" s="81">
        <f>N46+N44</f>
        <v>4675.8</v>
      </c>
      <c r="O47" s="81">
        <f t="shared" ref="O47:Q47" si="16">O46+O44</f>
        <v>4623.6000000000004</v>
      </c>
      <c r="P47" s="81">
        <f t="shared" si="16"/>
        <v>4545.6000000000004</v>
      </c>
      <c r="Q47" s="82">
        <f t="shared" si="16"/>
        <v>4416</v>
      </c>
    </row>
    <row r="48" spans="1:17" ht="17.25" thickBot="1" x14ac:dyDescent="0.35">
      <c r="A48" s="83" t="s">
        <v>94</v>
      </c>
      <c r="B48" s="95" t="s">
        <v>90</v>
      </c>
      <c r="C48" s="95"/>
      <c r="D48" s="120"/>
      <c r="E48" s="83"/>
      <c r="F48" s="84"/>
      <c r="G48" s="84"/>
      <c r="H48" s="84"/>
      <c r="I48" s="141"/>
      <c r="J48" s="83"/>
      <c r="K48" s="131"/>
      <c r="L48" s="319">
        <f>L47+L38</f>
        <v>205136.72</v>
      </c>
      <c r="M48" s="149">
        <f t="shared" ref="M48:Q48" si="17">M47+M38</f>
        <v>205136.72</v>
      </c>
      <c r="N48" s="149">
        <f t="shared" si="17"/>
        <v>217394.03999999998</v>
      </c>
      <c r="O48" s="149">
        <f t="shared" si="17"/>
        <v>212831.68000000002</v>
      </c>
      <c r="P48" s="149">
        <f t="shared" si="17"/>
        <v>208996.24000000002</v>
      </c>
      <c r="Q48" s="150">
        <f t="shared" si="17"/>
        <v>203599.44</v>
      </c>
    </row>
    <row r="49" spans="1:17" ht="17.25" thickBot="1" x14ac:dyDescent="0.35">
      <c r="A49" s="139" t="s">
        <v>267</v>
      </c>
      <c r="B49" s="140"/>
      <c r="C49" s="140"/>
      <c r="D49" s="140"/>
      <c r="E49" s="84"/>
      <c r="F49" s="84"/>
      <c r="G49" s="84"/>
      <c r="H49" s="84"/>
      <c r="I49" s="141"/>
      <c r="J49" s="83"/>
      <c r="K49" s="131"/>
      <c r="L49" s="319"/>
      <c r="M49" s="149"/>
      <c r="N49" s="264">
        <f>N48-M48</f>
        <v>12257.319999999978</v>
      </c>
      <c r="O49" s="264">
        <f>O48-M48</f>
        <v>7694.960000000021</v>
      </c>
      <c r="P49" s="264">
        <f>P48-M48</f>
        <v>3859.5200000000186</v>
      </c>
      <c r="Q49" s="265">
        <f>Q48-M48</f>
        <v>-1537.2799999999988</v>
      </c>
    </row>
    <row r="50" spans="1:17" ht="17.25" thickBot="1" x14ac:dyDescent="0.35">
      <c r="A50" s="69"/>
      <c r="B50" s="96"/>
      <c r="C50" s="96"/>
      <c r="D50" s="96"/>
      <c r="E50" s="70"/>
      <c r="F50" s="70"/>
      <c r="G50" s="70"/>
      <c r="H50" s="70"/>
      <c r="I50" s="71"/>
      <c r="J50" s="356"/>
      <c r="K50" s="357"/>
      <c r="L50" s="320"/>
      <c r="M50" s="72"/>
      <c r="N50" s="73"/>
      <c r="O50" s="73"/>
      <c r="P50" s="73"/>
      <c r="Q50" s="74"/>
    </row>
    <row r="51" spans="1:17" ht="17.25" thickBot="1" x14ac:dyDescent="0.35">
      <c r="A51" s="59" t="s">
        <v>24</v>
      </c>
      <c r="B51" s="92"/>
      <c r="C51" s="92"/>
      <c r="D51" s="92"/>
      <c r="E51" s="64"/>
      <c r="F51" s="64"/>
      <c r="G51" s="64"/>
      <c r="H51" s="64"/>
      <c r="I51" s="309"/>
      <c r="J51" s="63"/>
      <c r="K51" s="358"/>
      <c r="L51" s="179"/>
      <c r="M51" s="65"/>
      <c r="N51" s="102"/>
      <c r="O51" s="102"/>
      <c r="P51" s="102"/>
      <c r="Q51" s="103"/>
    </row>
    <row r="52" spans="1:17" x14ac:dyDescent="0.3">
      <c r="A52" s="76" t="s">
        <v>101</v>
      </c>
      <c r="B52" s="88"/>
      <c r="C52" s="88"/>
      <c r="D52" s="88"/>
      <c r="E52" s="14"/>
      <c r="F52" s="14"/>
      <c r="G52" s="14"/>
      <c r="H52" s="14"/>
      <c r="I52" s="295"/>
      <c r="J52" s="18"/>
      <c r="K52" s="493"/>
      <c r="L52" s="182"/>
      <c r="M52" s="24"/>
      <c r="N52" s="99"/>
      <c r="O52" s="99"/>
      <c r="P52" s="99"/>
      <c r="Q52" s="100"/>
    </row>
    <row r="53" spans="1:17" x14ac:dyDescent="0.3">
      <c r="A53" s="58" t="s">
        <v>27</v>
      </c>
      <c r="B53" s="98"/>
      <c r="C53" s="98"/>
      <c r="D53" s="98"/>
      <c r="E53" s="57"/>
      <c r="F53" s="57"/>
      <c r="G53" s="57"/>
      <c r="H53" s="57"/>
      <c r="I53" s="315"/>
      <c r="J53" s="58"/>
      <c r="K53" s="68"/>
      <c r="L53" s="321"/>
      <c r="M53" s="56"/>
      <c r="N53" s="155">
        <f>N13+(N22/E22)+(N23/E23)+(N24/E24)</f>
        <v>36</v>
      </c>
      <c r="O53" s="155">
        <f>O13+(O22/F22)+(O23/F23)+(O24/F24)</f>
        <v>36</v>
      </c>
      <c r="P53" s="155">
        <f>P13+(P22/G22)+(P23/G23)+(P24/G24)</f>
        <v>36</v>
      </c>
      <c r="Q53" s="156">
        <f>Q13+(Q22/H22)+(Q23/H23)+(Q24/H24)</f>
        <v>36</v>
      </c>
    </row>
    <row r="54" spans="1:17" ht="17.25" thickBot="1" x14ac:dyDescent="0.35">
      <c r="A54" s="165" t="s">
        <v>108</v>
      </c>
      <c r="B54" s="368" t="s">
        <v>4</v>
      </c>
      <c r="C54" s="368"/>
      <c r="D54" s="368"/>
      <c r="E54" s="369"/>
      <c r="F54" s="369"/>
      <c r="G54" s="369"/>
      <c r="H54" s="369"/>
      <c r="I54" s="370"/>
      <c r="J54" s="371"/>
      <c r="K54" s="372"/>
      <c r="L54" s="373">
        <f>L6</f>
        <v>600</v>
      </c>
      <c r="M54" s="374">
        <f>M6</f>
        <v>600</v>
      </c>
      <c r="N54" s="375">
        <f>N6-N53</f>
        <v>564</v>
      </c>
      <c r="O54" s="375">
        <f>O6-O53</f>
        <v>564</v>
      </c>
      <c r="P54" s="375">
        <f>P6-P53</f>
        <v>564</v>
      </c>
      <c r="Q54" s="376">
        <f>Q6-Q53</f>
        <v>564</v>
      </c>
    </row>
    <row r="55" spans="1:17" x14ac:dyDescent="0.3">
      <c r="A55" s="377" t="s">
        <v>145</v>
      </c>
      <c r="B55" s="378" t="s">
        <v>4</v>
      </c>
      <c r="C55" s="378"/>
      <c r="D55" s="378"/>
      <c r="E55" s="379"/>
      <c r="F55" s="379"/>
      <c r="G55" s="379"/>
      <c r="H55" s="379"/>
      <c r="I55" s="380"/>
      <c r="J55" s="381"/>
      <c r="K55" s="382"/>
      <c r="L55" s="401"/>
      <c r="M55" s="384"/>
      <c r="N55" s="385"/>
      <c r="O55" s="385"/>
      <c r="P55" s="385"/>
      <c r="Q55" s="386"/>
    </row>
    <row r="56" spans="1:17" x14ac:dyDescent="0.3">
      <c r="A56" s="220" t="s">
        <v>146</v>
      </c>
      <c r="B56" s="390" t="s">
        <v>4</v>
      </c>
      <c r="C56" s="390"/>
      <c r="D56" s="390"/>
      <c r="E56" s="391"/>
      <c r="F56" s="391"/>
      <c r="G56" s="391"/>
      <c r="H56" s="391"/>
      <c r="I56" s="392"/>
      <c r="J56" s="393"/>
      <c r="K56" s="394"/>
      <c r="L56" s="402"/>
      <c r="M56" s="395"/>
      <c r="N56" s="366"/>
      <c r="O56" s="366"/>
      <c r="P56" s="366"/>
      <c r="Q56" s="367"/>
    </row>
    <row r="57" spans="1:17" x14ac:dyDescent="0.3">
      <c r="A57" s="157" t="s">
        <v>61</v>
      </c>
      <c r="B57" s="98" t="s">
        <v>4</v>
      </c>
      <c r="C57" s="98"/>
      <c r="D57" s="98"/>
      <c r="E57" s="57"/>
      <c r="F57" s="57"/>
      <c r="G57" s="57"/>
      <c r="H57" s="57"/>
      <c r="I57" s="315"/>
      <c r="J57" s="58"/>
      <c r="K57" s="68"/>
      <c r="L57" s="403"/>
      <c r="M57" s="365"/>
      <c r="N57" s="366"/>
      <c r="O57" s="366"/>
      <c r="P57" s="366"/>
      <c r="Q57" s="367"/>
    </row>
    <row r="58" spans="1:17" x14ac:dyDescent="0.3">
      <c r="A58" s="157" t="s">
        <v>62</v>
      </c>
      <c r="B58" s="98" t="s">
        <v>4</v>
      </c>
      <c r="C58" s="98"/>
      <c r="D58" s="98"/>
      <c r="E58" s="57"/>
      <c r="F58" s="57"/>
      <c r="G58" s="57"/>
      <c r="H58" s="57"/>
      <c r="I58" s="315"/>
      <c r="J58" s="58"/>
      <c r="K58" s="68"/>
      <c r="L58" s="403"/>
      <c r="M58" s="365"/>
      <c r="N58" s="366"/>
      <c r="O58" s="366"/>
      <c r="P58" s="366"/>
      <c r="Q58" s="367"/>
    </row>
    <row r="59" spans="1:17" ht="17.25" thickBot="1" x14ac:dyDescent="0.35">
      <c r="A59" s="230" t="s">
        <v>63</v>
      </c>
      <c r="B59" s="101" t="s">
        <v>4</v>
      </c>
      <c r="C59" s="101"/>
      <c r="D59" s="101"/>
      <c r="E59" s="278"/>
      <c r="F59" s="278"/>
      <c r="G59" s="278"/>
      <c r="H59" s="278"/>
      <c r="I59" s="387"/>
      <c r="J59" s="388"/>
      <c r="K59" s="389"/>
      <c r="L59" s="404"/>
      <c r="M59" s="397"/>
      <c r="N59" s="398"/>
      <c r="O59" s="398"/>
      <c r="P59" s="398"/>
      <c r="Q59" s="399"/>
    </row>
    <row r="60" spans="1:17" x14ac:dyDescent="0.3">
      <c r="A60" s="377" t="s">
        <v>64</v>
      </c>
      <c r="B60" s="378" t="s">
        <v>4</v>
      </c>
      <c r="C60" s="378"/>
      <c r="D60" s="378"/>
      <c r="E60" s="379"/>
      <c r="F60" s="379"/>
      <c r="G60" s="379"/>
      <c r="H60" s="379"/>
      <c r="I60" s="380"/>
      <c r="J60" s="381"/>
      <c r="K60" s="382"/>
      <c r="L60" s="383">
        <v>600</v>
      </c>
      <c r="M60" s="384">
        <v>600</v>
      </c>
      <c r="N60" s="385">
        <f>N54</f>
        <v>564</v>
      </c>
      <c r="O60" s="385">
        <f t="shared" ref="O60:Q60" si="18">O54</f>
        <v>564</v>
      </c>
      <c r="P60" s="385">
        <f t="shared" si="18"/>
        <v>564</v>
      </c>
      <c r="Q60" s="386">
        <f t="shared" si="18"/>
        <v>564</v>
      </c>
    </row>
    <row r="61" spans="1:17" x14ac:dyDescent="0.3">
      <c r="A61" s="157" t="s">
        <v>65</v>
      </c>
      <c r="B61" s="98" t="s">
        <v>4</v>
      </c>
      <c r="C61" s="98"/>
      <c r="D61" s="98"/>
      <c r="E61" s="57"/>
      <c r="F61" s="57"/>
      <c r="G61" s="57"/>
      <c r="H61" s="57"/>
      <c r="I61" s="315"/>
      <c r="J61" s="58"/>
      <c r="K61" s="68"/>
      <c r="L61" s="364">
        <v>200</v>
      </c>
      <c r="M61" s="365">
        <v>200</v>
      </c>
      <c r="N61" s="366">
        <v>200</v>
      </c>
      <c r="O61" s="366">
        <v>200</v>
      </c>
      <c r="P61" s="366">
        <v>200</v>
      </c>
      <c r="Q61" s="367">
        <v>200</v>
      </c>
    </row>
    <row r="62" spans="1:17" x14ac:dyDescent="0.3">
      <c r="A62" s="157" t="s">
        <v>66</v>
      </c>
      <c r="B62" s="98" t="s">
        <v>4</v>
      </c>
      <c r="C62" s="98"/>
      <c r="D62" s="98"/>
      <c r="E62" s="57"/>
      <c r="F62" s="57"/>
      <c r="G62" s="57"/>
      <c r="H62" s="57"/>
      <c r="I62" s="315"/>
      <c r="J62" s="58"/>
      <c r="K62" s="68"/>
      <c r="L62" s="364"/>
      <c r="M62" s="365"/>
      <c r="N62" s="366"/>
      <c r="O62" s="366"/>
      <c r="P62" s="366"/>
      <c r="Q62" s="367"/>
    </row>
    <row r="63" spans="1:17" x14ac:dyDescent="0.3">
      <c r="A63" s="157" t="s">
        <v>67</v>
      </c>
      <c r="B63" s="98" t="s">
        <v>4</v>
      </c>
      <c r="C63" s="98"/>
      <c r="D63" s="98"/>
      <c r="E63" s="57"/>
      <c r="F63" s="57"/>
      <c r="G63" s="57"/>
      <c r="H63" s="57"/>
      <c r="I63" s="315"/>
      <c r="J63" s="58"/>
      <c r="K63" s="68"/>
      <c r="L63" s="364"/>
      <c r="M63" s="365"/>
      <c r="N63" s="366"/>
      <c r="O63" s="366"/>
      <c r="P63" s="366"/>
      <c r="Q63" s="367"/>
    </row>
    <row r="64" spans="1:17" ht="17.25" thickBot="1" x14ac:dyDescent="0.35">
      <c r="A64" s="230" t="s">
        <v>68</v>
      </c>
      <c r="B64" s="101" t="s">
        <v>4</v>
      </c>
      <c r="C64" s="101"/>
      <c r="D64" s="101"/>
      <c r="E64" s="278"/>
      <c r="F64" s="278"/>
      <c r="G64" s="278"/>
      <c r="H64" s="278"/>
      <c r="I64" s="387"/>
      <c r="J64" s="388"/>
      <c r="K64" s="389"/>
      <c r="L64" s="396"/>
      <c r="M64" s="397"/>
      <c r="N64" s="398"/>
      <c r="O64" s="398"/>
      <c r="P64" s="398"/>
      <c r="Q64" s="399"/>
    </row>
    <row r="65" spans="1:17" x14ac:dyDescent="0.3">
      <c r="A65" s="18" t="s">
        <v>60</v>
      </c>
      <c r="B65" s="14" t="s">
        <v>15</v>
      </c>
      <c r="C65" s="14">
        <v>310</v>
      </c>
      <c r="D65" s="14">
        <v>310</v>
      </c>
      <c r="E65" s="14">
        <v>335</v>
      </c>
      <c r="F65" s="14">
        <v>335</v>
      </c>
      <c r="G65" s="14">
        <v>335</v>
      </c>
      <c r="H65" s="14">
        <v>335</v>
      </c>
      <c r="I65" s="295">
        <v>335</v>
      </c>
      <c r="J65" s="381"/>
      <c r="K65" s="405"/>
      <c r="L65" s="406">
        <f>L55*C65</f>
        <v>0</v>
      </c>
      <c r="M65" s="406">
        <f>M55*D65</f>
        <v>0</v>
      </c>
      <c r="N65" s="406">
        <f>IF(N55&gt;0,IF($K$34&gt;0.1,N55*E65-N34,N55*E65),0)</f>
        <v>0</v>
      </c>
      <c r="O65" s="406">
        <f>IF(O55&gt;0,IF($K$34&gt;0.1,O55*F65-O34,O55*F65),0)</f>
        <v>0</v>
      </c>
      <c r="P65" s="406">
        <f>IF(P55&gt;0,IF($K$34&gt;0.1,P55*G65-P34,P55*G65),0)</f>
        <v>0</v>
      </c>
      <c r="Q65" s="407">
        <f>IF(Q55&gt;0,IF($K$34&gt;0.1,Q55*H65-Q34,Q55*H65),0)</f>
        <v>0</v>
      </c>
    </row>
    <row r="66" spans="1:17" x14ac:dyDescent="0.3">
      <c r="A66" s="8" t="s">
        <v>146</v>
      </c>
      <c r="B66" s="9" t="s">
        <v>15</v>
      </c>
      <c r="C66" s="9">
        <v>210</v>
      </c>
      <c r="D66" s="9">
        <v>210</v>
      </c>
      <c r="E66" s="9">
        <v>210</v>
      </c>
      <c r="F66" s="9">
        <v>210</v>
      </c>
      <c r="G66" s="9">
        <v>210</v>
      </c>
      <c r="H66" s="9">
        <v>210</v>
      </c>
      <c r="I66" s="299">
        <v>210</v>
      </c>
      <c r="J66" s="58"/>
      <c r="K66" s="400"/>
      <c r="L66" s="322">
        <f>L56*C66</f>
        <v>0</v>
      </c>
      <c r="M66" s="322">
        <f>M56*D66</f>
        <v>0</v>
      </c>
      <c r="N66" s="27">
        <f>IF(N32&gt;0,(E66-50)*N56,N56*E66)</f>
        <v>0</v>
      </c>
      <c r="O66" s="27">
        <f t="shared" ref="O66:Q66" si="19">IF(O32&gt;0,(F66-50)*O56,O56*F66)</f>
        <v>0</v>
      </c>
      <c r="P66" s="27">
        <f t="shared" si="19"/>
        <v>0</v>
      </c>
      <c r="Q66" s="52">
        <f t="shared" si="19"/>
        <v>0</v>
      </c>
    </row>
    <row r="67" spans="1:17" x14ac:dyDescent="0.3">
      <c r="A67" s="15" t="s">
        <v>61</v>
      </c>
      <c r="B67" s="9" t="s">
        <v>15</v>
      </c>
      <c r="C67" s="9">
        <v>935</v>
      </c>
      <c r="D67" s="9">
        <v>935</v>
      </c>
      <c r="E67" s="9">
        <v>637</v>
      </c>
      <c r="F67" s="9">
        <v>637</v>
      </c>
      <c r="G67" s="9">
        <v>637</v>
      </c>
      <c r="H67" s="9">
        <v>637</v>
      </c>
      <c r="I67" s="299">
        <v>637</v>
      </c>
      <c r="J67" s="58"/>
      <c r="K67" s="400"/>
      <c r="L67" s="322">
        <f>L57*C67</f>
        <v>0</v>
      </c>
      <c r="M67" s="322">
        <f t="shared" ref="M67:Q67" si="20">M57*D67</f>
        <v>0</v>
      </c>
      <c r="N67" s="322">
        <f t="shared" si="20"/>
        <v>0</v>
      </c>
      <c r="O67" s="322">
        <f t="shared" si="20"/>
        <v>0</v>
      </c>
      <c r="P67" s="322">
        <f t="shared" si="20"/>
        <v>0</v>
      </c>
      <c r="Q67" s="408">
        <f t="shared" si="20"/>
        <v>0</v>
      </c>
    </row>
    <row r="68" spans="1:17" x14ac:dyDescent="0.3">
      <c r="A68" s="15" t="s">
        <v>62</v>
      </c>
      <c r="B68" s="9" t="s">
        <v>15</v>
      </c>
      <c r="C68" s="9">
        <v>1275</v>
      </c>
      <c r="D68" s="9">
        <v>1275</v>
      </c>
      <c r="E68" s="9">
        <v>1553</v>
      </c>
      <c r="F68" s="9">
        <v>1553</v>
      </c>
      <c r="G68" s="9">
        <v>1553</v>
      </c>
      <c r="H68" s="9">
        <v>1553</v>
      </c>
      <c r="I68" s="299">
        <v>1553</v>
      </c>
      <c r="J68" s="58"/>
      <c r="K68" s="400"/>
      <c r="L68" s="322">
        <f>L58*C68</f>
        <v>0</v>
      </c>
      <c r="M68" s="322">
        <f t="shared" ref="M68:Q68" si="21">M58*D68</f>
        <v>0</v>
      </c>
      <c r="N68" s="322">
        <f t="shared" si="21"/>
        <v>0</v>
      </c>
      <c r="O68" s="322">
        <f t="shared" si="21"/>
        <v>0</v>
      </c>
      <c r="P68" s="322">
        <f t="shared" si="21"/>
        <v>0</v>
      </c>
      <c r="Q68" s="408">
        <f t="shared" si="21"/>
        <v>0</v>
      </c>
    </row>
    <row r="69" spans="1:17" ht="17.25" thickBot="1" x14ac:dyDescent="0.35">
      <c r="A69" s="20" t="s">
        <v>63</v>
      </c>
      <c r="B69" s="16" t="s">
        <v>15</v>
      </c>
      <c r="C69" s="16">
        <v>1125</v>
      </c>
      <c r="D69" s="16">
        <v>1125</v>
      </c>
      <c r="E69" s="16">
        <v>1350</v>
      </c>
      <c r="F69" s="16">
        <v>1350</v>
      </c>
      <c r="G69" s="16">
        <v>1350</v>
      </c>
      <c r="H69" s="16">
        <v>1350</v>
      </c>
      <c r="I69" s="296">
        <v>1350</v>
      </c>
      <c r="J69" s="388"/>
      <c r="K69" s="409"/>
      <c r="L69" s="410">
        <f>L59*C69</f>
        <v>0</v>
      </c>
      <c r="M69" s="410">
        <f t="shared" ref="M69" si="22">M59*D69</f>
        <v>0</v>
      </c>
      <c r="N69" s="410">
        <f t="shared" ref="N69" si="23">N59*E69</f>
        <v>0</v>
      </c>
      <c r="O69" s="410">
        <f t="shared" ref="O69" si="24">O59*F69</f>
        <v>0</v>
      </c>
      <c r="P69" s="410">
        <f t="shared" ref="P69" si="25">P59*G69</f>
        <v>0</v>
      </c>
      <c r="Q69" s="411">
        <f t="shared" ref="Q69" si="26">Q59*H69</f>
        <v>0</v>
      </c>
    </row>
    <row r="70" spans="1:17" x14ac:dyDescent="0.3">
      <c r="A70" s="18" t="s">
        <v>64</v>
      </c>
      <c r="B70" s="14" t="s">
        <v>15</v>
      </c>
      <c r="C70" s="14">
        <v>209</v>
      </c>
      <c r="D70" s="14">
        <v>209</v>
      </c>
      <c r="E70" s="14">
        <v>209</v>
      </c>
      <c r="F70" s="14">
        <v>209</v>
      </c>
      <c r="G70" s="14">
        <v>209</v>
      </c>
      <c r="H70" s="14">
        <v>209</v>
      </c>
      <c r="I70" s="295">
        <v>209</v>
      </c>
      <c r="J70" s="381"/>
      <c r="K70" s="405"/>
      <c r="L70" s="406">
        <f t="shared" ref="L70:L74" si="27">L60*C70</f>
        <v>125400</v>
      </c>
      <c r="M70" s="406">
        <f t="shared" ref="M70:M74" si="28">M60*D70</f>
        <v>125400</v>
      </c>
      <c r="N70" s="406">
        <f>IF(N60&gt;0,IF($K$34&gt;0.1,N60*E70-N34,N60*E70),0)</f>
        <v>117876</v>
      </c>
      <c r="O70" s="406">
        <f t="shared" ref="O70:Q70" si="29">IF(O60&gt;0,IF($K$34&gt;0.1,O60*F70-O34,O60*F70),0)</f>
        <v>117876</v>
      </c>
      <c r="P70" s="406">
        <f t="shared" si="29"/>
        <v>117876</v>
      </c>
      <c r="Q70" s="407">
        <f t="shared" si="29"/>
        <v>117876</v>
      </c>
    </row>
    <row r="71" spans="1:17" x14ac:dyDescent="0.3">
      <c r="A71" s="15" t="s">
        <v>65</v>
      </c>
      <c r="B71" s="9" t="s">
        <v>15</v>
      </c>
      <c r="C71" s="9">
        <v>210</v>
      </c>
      <c r="D71" s="9">
        <v>210</v>
      </c>
      <c r="E71" s="9">
        <v>210</v>
      </c>
      <c r="F71" s="9">
        <v>210</v>
      </c>
      <c r="G71" s="9">
        <v>210</v>
      </c>
      <c r="H71" s="9">
        <v>210</v>
      </c>
      <c r="I71" s="299">
        <v>210</v>
      </c>
      <c r="J71" s="58"/>
      <c r="K71" s="400"/>
      <c r="L71" s="322">
        <f t="shared" si="27"/>
        <v>42000</v>
      </c>
      <c r="M71" s="322">
        <f t="shared" si="28"/>
        <v>42000</v>
      </c>
      <c r="N71" s="27">
        <f>IF(N32&gt;0,(E71-50)*N61,N61*E71)</f>
        <v>32000</v>
      </c>
      <c r="O71" s="27">
        <f>IF(O32&gt;0,(F71-50)*O61,O61*F71)</f>
        <v>32000</v>
      </c>
      <c r="P71" s="27">
        <f>IF(P32&gt;0,(G71-50)*P61,P61*G71)</f>
        <v>32000</v>
      </c>
      <c r="Q71" s="52">
        <f>IF(Q32&gt;0,(H71-50)*Q61,Q61*H71)</f>
        <v>32000</v>
      </c>
    </row>
    <row r="72" spans="1:17" x14ac:dyDescent="0.3">
      <c r="A72" s="15" t="s">
        <v>66</v>
      </c>
      <c r="B72" s="9" t="s">
        <v>15</v>
      </c>
      <c r="C72" s="9">
        <v>415</v>
      </c>
      <c r="D72" s="9">
        <v>415</v>
      </c>
      <c r="E72" s="9">
        <v>490</v>
      </c>
      <c r="F72" s="9">
        <v>490</v>
      </c>
      <c r="G72" s="9">
        <v>490</v>
      </c>
      <c r="H72" s="9">
        <v>490</v>
      </c>
      <c r="I72" s="299">
        <v>490</v>
      </c>
      <c r="J72" s="58"/>
      <c r="K72" s="400"/>
      <c r="L72" s="322">
        <f t="shared" si="27"/>
        <v>0</v>
      </c>
      <c r="M72" s="322">
        <f t="shared" si="28"/>
        <v>0</v>
      </c>
      <c r="N72" s="322">
        <f t="shared" ref="N72:N74" si="30">N62*E72</f>
        <v>0</v>
      </c>
      <c r="O72" s="322">
        <f t="shared" ref="O72:O74" si="31">O62*F72</f>
        <v>0</v>
      </c>
      <c r="P72" s="322">
        <f t="shared" ref="P72:P74" si="32">P62*G72</f>
        <v>0</v>
      </c>
      <c r="Q72" s="408">
        <f t="shared" ref="Q72:Q74" si="33">Q62*H72</f>
        <v>0</v>
      </c>
    </row>
    <row r="73" spans="1:17" x14ac:dyDescent="0.3">
      <c r="A73" s="15" t="s">
        <v>67</v>
      </c>
      <c r="B73" s="9" t="s">
        <v>15</v>
      </c>
      <c r="C73" s="9">
        <v>750</v>
      </c>
      <c r="D73" s="9">
        <v>750</v>
      </c>
      <c r="E73" s="9">
        <v>994</v>
      </c>
      <c r="F73" s="9">
        <v>994</v>
      </c>
      <c r="G73" s="9">
        <v>994</v>
      </c>
      <c r="H73" s="9">
        <v>994</v>
      </c>
      <c r="I73" s="299">
        <v>994</v>
      </c>
      <c r="J73" s="58"/>
      <c r="K73" s="400"/>
      <c r="L73" s="322">
        <f t="shared" si="27"/>
        <v>0</v>
      </c>
      <c r="M73" s="322">
        <f t="shared" si="28"/>
        <v>0</v>
      </c>
      <c r="N73" s="322">
        <f t="shared" si="30"/>
        <v>0</v>
      </c>
      <c r="O73" s="322">
        <f t="shared" si="31"/>
        <v>0</v>
      </c>
      <c r="P73" s="322">
        <f t="shared" si="32"/>
        <v>0</v>
      </c>
      <c r="Q73" s="408">
        <f t="shared" si="33"/>
        <v>0</v>
      </c>
    </row>
    <row r="74" spans="1:17" x14ac:dyDescent="0.3">
      <c r="A74" s="145" t="s">
        <v>68</v>
      </c>
      <c r="B74" s="10" t="s">
        <v>15</v>
      </c>
      <c r="C74" s="10">
        <v>750</v>
      </c>
      <c r="D74" s="10">
        <v>750</v>
      </c>
      <c r="E74" s="10">
        <v>830</v>
      </c>
      <c r="F74" s="10">
        <v>830</v>
      </c>
      <c r="G74" s="10">
        <v>830</v>
      </c>
      <c r="H74" s="10">
        <v>830</v>
      </c>
      <c r="I74" s="300">
        <v>830</v>
      </c>
      <c r="J74" s="371"/>
      <c r="K74" s="412"/>
      <c r="L74" s="323">
        <f t="shared" si="27"/>
        <v>0</v>
      </c>
      <c r="M74" s="323">
        <f t="shared" si="28"/>
        <v>0</v>
      </c>
      <c r="N74" s="323">
        <f t="shared" si="30"/>
        <v>0</v>
      </c>
      <c r="O74" s="323">
        <f t="shared" si="31"/>
        <v>0</v>
      </c>
      <c r="P74" s="323">
        <f t="shared" si="32"/>
        <v>0</v>
      </c>
      <c r="Q74" s="413">
        <f t="shared" si="33"/>
        <v>0</v>
      </c>
    </row>
    <row r="75" spans="1:17" hidden="1" x14ac:dyDescent="0.3">
      <c r="A75" s="18" t="s">
        <v>82</v>
      </c>
      <c r="B75" s="14" t="s">
        <v>15</v>
      </c>
      <c r="C75" s="14"/>
      <c r="D75" s="14">
        <v>50</v>
      </c>
      <c r="E75" s="14">
        <v>40</v>
      </c>
      <c r="F75" s="14">
        <v>40</v>
      </c>
      <c r="G75" s="14">
        <v>40</v>
      </c>
      <c r="H75" s="14">
        <v>40</v>
      </c>
      <c r="I75" s="129">
        <v>40</v>
      </c>
      <c r="J75" s="425" t="s">
        <v>4</v>
      </c>
      <c r="K75" s="426">
        <f>SUM(L55:Q59)</f>
        <v>0</v>
      </c>
      <c r="L75" s="421">
        <f>IF(C75*K75&lt;600,K75*C75,600)</f>
        <v>0</v>
      </c>
      <c r="M75" s="421">
        <f>IF(D75*K75&lt;600,K75*D75,600)</f>
        <v>0</v>
      </c>
      <c r="N75" s="421">
        <f>IF(E75*K75&lt;600,K75*E75,600)</f>
        <v>0</v>
      </c>
      <c r="O75" s="421">
        <f>IF(F75*K75&lt;600,K75*F75,600)</f>
        <v>0</v>
      </c>
      <c r="P75" s="421">
        <f>IF(G75*K75&lt;600,K75*G75,600)</f>
        <v>0</v>
      </c>
      <c r="Q75" s="422">
        <f>IF(H75*K75&lt;600,K75*H75,600)</f>
        <v>0</v>
      </c>
    </row>
    <row r="76" spans="1:17" hidden="1" x14ac:dyDescent="0.3">
      <c r="A76" s="15" t="s">
        <v>81</v>
      </c>
      <c r="B76" s="9" t="s">
        <v>15</v>
      </c>
      <c r="C76" s="9"/>
      <c r="D76" s="9">
        <v>50</v>
      </c>
      <c r="E76" s="9">
        <v>40</v>
      </c>
      <c r="F76" s="9">
        <v>40</v>
      </c>
      <c r="G76" s="9">
        <v>40</v>
      </c>
      <c r="H76" s="9">
        <v>40</v>
      </c>
      <c r="I76" s="128">
        <v>40</v>
      </c>
      <c r="J76" s="125" t="s">
        <v>4</v>
      </c>
      <c r="K76" s="427">
        <f>SUM(L60:Q64)</f>
        <v>4656</v>
      </c>
      <c r="L76" s="423">
        <f>IF(C76*K76&lt;600,K76*C76,600)</f>
        <v>0</v>
      </c>
      <c r="M76" s="423">
        <f>IF(D76*K76&lt;600,K76*D76,600)</f>
        <v>600</v>
      </c>
      <c r="N76" s="423">
        <f>IF(E76*K76&lt;600,K76*E76,600)</f>
        <v>600</v>
      </c>
      <c r="O76" s="423">
        <f>IF(F76*K76&lt;600,K76*F76,600)</f>
        <v>600</v>
      </c>
      <c r="P76" s="423">
        <f>IF(G76*K76&lt;600,K76*G76,600)</f>
        <v>600</v>
      </c>
      <c r="Q76" s="424">
        <f>IF(H76*K76&lt;600,K76*H76,600)</f>
        <v>600</v>
      </c>
    </row>
    <row r="77" spans="1:17" ht="17.25" thickBot="1" x14ac:dyDescent="0.35">
      <c r="A77" s="415" t="s">
        <v>147</v>
      </c>
      <c r="B77" s="416"/>
      <c r="C77" s="416"/>
      <c r="D77" s="416">
        <v>40</v>
      </c>
      <c r="E77" s="416">
        <v>40</v>
      </c>
      <c r="F77" s="416">
        <v>40</v>
      </c>
      <c r="G77" s="416">
        <v>40</v>
      </c>
      <c r="H77" s="416">
        <v>40</v>
      </c>
      <c r="I77" s="420">
        <v>40</v>
      </c>
      <c r="J77" s="428"/>
      <c r="K77" s="429"/>
      <c r="L77" s="417">
        <f>IF(L75+L76&gt;600,600,L75+L76)</f>
        <v>0</v>
      </c>
      <c r="M77" s="417">
        <f t="shared" ref="M77:Q77" si="34">IF(M75+M76&gt;600,600,M75+M76)</f>
        <v>600</v>
      </c>
      <c r="N77" s="417">
        <f t="shared" si="34"/>
        <v>600</v>
      </c>
      <c r="O77" s="417">
        <f t="shared" si="34"/>
        <v>600</v>
      </c>
      <c r="P77" s="417">
        <f t="shared" si="34"/>
        <v>600</v>
      </c>
      <c r="Q77" s="418">
        <f t="shared" si="34"/>
        <v>600</v>
      </c>
    </row>
    <row r="78" spans="1:17" ht="17.25" thickBot="1" x14ac:dyDescent="0.35">
      <c r="A78" s="142" t="s">
        <v>95</v>
      </c>
      <c r="B78" s="143" t="s">
        <v>90</v>
      </c>
      <c r="C78" s="143"/>
      <c r="D78" s="143"/>
      <c r="E78" s="144"/>
      <c r="F78" s="144"/>
      <c r="G78" s="144"/>
      <c r="H78" s="144"/>
      <c r="I78" s="414"/>
      <c r="J78" s="419"/>
      <c r="K78" s="414"/>
      <c r="L78" s="169">
        <f t="shared" ref="L78:M78" si="35">SUM(L65:L74,L77)</f>
        <v>167400</v>
      </c>
      <c r="M78" s="149">
        <f t="shared" si="35"/>
        <v>168000</v>
      </c>
      <c r="N78" s="149">
        <f>SUM(N65:N74,N77)</f>
        <v>150476</v>
      </c>
      <c r="O78" s="149">
        <f t="shared" ref="O78:Q78" si="36">SUM(O65:O74,O77)</f>
        <v>150476</v>
      </c>
      <c r="P78" s="149">
        <f t="shared" si="36"/>
        <v>150476</v>
      </c>
      <c r="Q78" s="150">
        <f t="shared" si="36"/>
        <v>150476</v>
      </c>
    </row>
    <row r="79" spans="1:17" ht="17.25" thickBot="1" x14ac:dyDescent="0.35">
      <c r="J79" s="359"/>
      <c r="K79" s="360"/>
    </row>
    <row r="80" spans="1:17" x14ac:dyDescent="0.3">
      <c r="A80" s="266" t="s">
        <v>111</v>
      </c>
      <c r="B80" s="267" t="s">
        <v>90</v>
      </c>
      <c r="C80" s="267"/>
      <c r="D80" s="267"/>
      <c r="E80" s="268"/>
      <c r="F80" s="268"/>
      <c r="G80" s="268"/>
      <c r="H80" s="268"/>
      <c r="I80" s="316"/>
      <c r="J80" s="266" t="s">
        <v>144</v>
      </c>
      <c r="K80" s="361"/>
      <c r="L80" s="324">
        <f t="shared" ref="L80:Q80" si="37">L48+L78</f>
        <v>372536.72</v>
      </c>
      <c r="M80" s="269">
        <f t="shared" si="37"/>
        <v>373136.72</v>
      </c>
      <c r="N80" s="269">
        <f t="shared" si="37"/>
        <v>367870.04</v>
      </c>
      <c r="O80" s="269">
        <f t="shared" si="37"/>
        <v>363307.68000000005</v>
      </c>
      <c r="P80" s="269">
        <f t="shared" si="37"/>
        <v>359472.24</v>
      </c>
      <c r="Q80" s="270">
        <f t="shared" si="37"/>
        <v>354075.44</v>
      </c>
    </row>
    <row r="81" spans="1:17" ht="17.25" thickBot="1" x14ac:dyDescent="0.35">
      <c r="A81" s="271" t="s">
        <v>268</v>
      </c>
      <c r="B81" s="272"/>
      <c r="C81" s="272"/>
      <c r="D81" s="272"/>
      <c r="E81" s="273"/>
      <c r="F81" s="273"/>
      <c r="G81" s="273"/>
      <c r="H81" s="273"/>
      <c r="I81" s="317"/>
      <c r="J81" s="271"/>
      <c r="K81" s="362"/>
      <c r="L81" s="325">
        <f>L79+L49</f>
        <v>0</v>
      </c>
      <c r="M81" s="274">
        <f>M79+M49</f>
        <v>0</v>
      </c>
      <c r="N81" s="275">
        <f>N80-M80</f>
        <v>-5266.679999999993</v>
      </c>
      <c r="O81" s="275">
        <f>O80-M80</f>
        <v>-9829.0399999999208</v>
      </c>
      <c r="P81" s="275">
        <f>P80-M80</f>
        <v>-13664.479999999981</v>
      </c>
      <c r="Q81" s="276">
        <f>Q80-M80</f>
        <v>-19061.27999999997</v>
      </c>
    </row>
    <row r="120" s="11" customFormat="1" x14ac:dyDescent="0.3"/>
  </sheetData>
  <mergeCells count="2">
    <mergeCell ref="E3:I3"/>
    <mergeCell ref="J3:K3"/>
  </mergeCells>
  <dataValidations count="9">
    <dataValidation type="decimal" allowBlank="1" showErrorMessage="1" errorTitle="OG" error="nur Zusatzprozent eingeben" promptTitle="1%" prompt="hier kann höchstens 1% eingegeben werden" sqref="K22">
      <formula1>0</formula1>
      <formula2>1</formula2>
    </dataValidation>
    <dataValidation type="whole" allowBlank="1" showErrorMessage="1" error="nur Zusatzprozent eingeben" promptTitle="1%" prompt="hier kann höchstens 1% eingegeben werden" sqref="K23">
      <formula1>0</formula1>
      <formula2>1</formula2>
    </dataValidation>
    <dataValidation type="whole" allowBlank="1" showErrorMessage="1" error="nur Zusatzprozent eingeben" promptTitle="3%" prompt="hier kann höchstens 3% eigegben werden" sqref="K24">
      <formula1>0</formula1>
      <formula2>4</formula2>
    </dataValidation>
    <dataValidation type="decimal" allowBlank="1" showInputMessage="1" showErrorMessage="1" error="nicht mehr als 10% möglich" sqref="K26">
      <formula1>0</formula1>
      <formula2>10</formula2>
    </dataValidation>
    <dataValidation type="decimal" allowBlank="1" showInputMessage="1" showErrorMessage="1" error="nur 1% möglich" sqref="K27">
      <formula1>0</formula1>
      <formula2>1</formula2>
    </dataValidation>
    <dataValidation type="decimal" allowBlank="1" showInputMessage="1" showErrorMessage="1" error="nur Zusatzprozent eingeben" sqref="K28">
      <formula1>0</formula1>
      <formula2>2</formula2>
    </dataValidation>
    <dataValidation type="decimal" allowBlank="1" showInputMessage="1" showErrorMessage="1" error="nur Zusatzprozent eingeben" sqref="K29">
      <formula1>0</formula1>
      <formula2>4</formula2>
    </dataValidation>
    <dataValidation type="decimal" allowBlank="1" showInputMessage="1" showErrorMessage="1" errorTitle="OG" error="% beachten, nicht mehr als 100" sqref="K36">
      <formula1>0</formula1>
      <formula2>100</formula2>
    </dataValidation>
    <dataValidation type="decimal" allowBlank="1" showInputMessage="1" showErrorMessage="1" error="nur Zusatzprozent eingeben" sqref="K25">
      <formula1>0</formula1>
      <formula2>10</formula2>
    </dataValidation>
  </dataValidations>
  <pageMargins left="0.25" right="0.25" top="0.75" bottom="0.75" header="0.3" footer="0.3"/>
  <pageSetup paperSize="8" scale="74" orientation="portrait" r:id="rId1"/>
  <ignoredErrors>
    <ignoredError sqref="N75:O75 P75:Q7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>
      <selection activeCell="O16" sqref="O16"/>
    </sheetView>
  </sheetViews>
  <sheetFormatPr baseColWidth="10" defaultRowHeight="16.5" x14ac:dyDescent="0.3"/>
  <cols>
    <col min="1" max="1" width="11.42578125" style="4"/>
    <col min="2" max="2" width="28.7109375" style="4" bestFit="1" customWidth="1"/>
    <col min="3" max="16384" width="11.42578125" style="4"/>
  </cols>
  <sheetData>
    <row r="2" spans="2:12" ht="15.75" customHeight="1" x14ac:dyDescent="0.3">
      <c r="B2" s="170" t="s">
        <v>112</v>
      </c>
      <c r="C2" s="170" t="s">
        <v>113</v>
      </c>
      <c r="D2" s="170" t="s">
        <v>114</v>
      </c>
      <c r="E2" s="170" t="s">
        <v>115</v>
      </c>
      <c r="F2" s="170" t="s">
        <v>116</v>
      </c>
      <c r="G2" s="170" t="s">
        <v>117</v>
      </c>
      <c r="H2" s="170" t="s">
        <v>118</v>
      </c>
      <c r="I2" s="170" t="s">
        <v>119</v>
      </c>
      <c r="J2" s="170" t="s">
        <v>120</v>
      </c>
      <c r="K2" s="170" t="s">
        <v>121</v>
      </c>
      <c r="L2" s="170" t="s">
        <v>122</v>
      </c>
    </row>
    <row r="3" spans="2:12" x14ac:dyDescent="0.3">
      <c r="B3" s="170" t="s">
        <v>126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2:12" x14ac:dyDescent="0.3">
      <c r="B4" s="170" t="s">
        <v>127</v>
      </c>
      <c r="C4" s="172"/>
      <c r="D4" s="173" t="s">
        <v>123</v>
      </c>
      <c r="E4" s="173" t="s">
        <v>124</v>
      </c>
      <c r="F4" s="173" t="s">
        <v>124</v>
      </c>
      <c r="G4" s="173" t="s">
        <v>124</v>
      </c>
      <c r="H4" s="173" t="s">
        <v>124</v>
      </c>
      <c r="I4" s="173" t="s">
        <v>124</v>
      </c>
      <c r="J4" s="173" t="s">
        <v>124</v>
      </c>
      <c r="K4" s="173" t="s">
        <v>124</v>
      </c>
      <c r="L4" s="173" t="s">
        <v>123</v>
      </c>
    </row>
    <row r="5" spans="2:12" x14ac:dyDescent="0.3">
      <c r="B5" s="170" t="s">
        <v>128</v>
      </c>
      <c r="C5" s="172"/>
      <c r="D5" s="172"/>
      <c r="E5" s="173" t="s">
        <v>124</v>
      </c>
      <c r="F5" s="173" t="s">
        <v>124</v>
      </c>
      <c r="G5" s="173" t="s">
        <v>124</v>
      </c>
      <c r="H5" s="173" t="s">
        <v>124</v>
      </c>
      <c r="I5" s="173" t="s">
        <v>124</v>
      </c>
      <c r="J5" s="173" t="s">
        <v>124</v>
      </c>
      <c r="K5" s="173" t="s">
        <v>124</v>
      </c>
      <c r="L5" s="173" t="s">
        <v>123</v>
      </c>
    </row>
    <row r="6" spans="2:12" x14ac:dyDescent="0.3">
      <c r="B6" s="170" t="s">
        <v>129</v>
      </c>
      <c r="C6" s="172"/>
      <c r="D6" s="172"/>
      <c r="E6" s="172"/>
      <c r="F6" s="173" t="s">
        <v>124</v>
      </c>
      <c r="G6" s="173" t="s">
        <v>124</v>
      </c>
      <c r="H6" s="173" t="s">
        <v>124</v>
      </c>
      <c r="I6" s="173" t="s">
        <v>124</v>
      </c>
      <c r="J6" s="173" t="s">
        <v>124</v>
      </c>
      <c r="K6" s="173" t="s">
        <v>124</v>
      </c>
      <c r="L6" s="173" t="s">
        <v>123</v>
      </c>
    </row>
    <row r="7" spans="2:12" x14ac:dyDescent="0.3">
      <c r="B7" s="170" t="s">
        <v>130</v>
      </c>
      <c r="C7" s="172"/>
      <c r="D7" s="172"/>
      <c r="E7" s="172"/>
      <c r="F7" s="172"/>
      <c r="G7" s="173" t="s">
        <v>124</v>
      </c>
      <c r="H7" s="173" t="s">
        <v>125</v>
      </c>
      <c r="I7" s="173" t="s">
        <v>123</v>
      </c>
      <c r="J7" s="173" t="s">
        <v>123</v>
      </c>
      <c r="K7" s="173" t="s">
        <v>124</v>
      </c>
      <c r="L7" s="173" t="s">
        <v>123</v>
      </c>
    </row>
    <row r="8" spans="2:12" x14ac:dyDescent="0.3">
      <c r="B8" s="170" t="s">
        <v>131</v>
      </c>
      <c r="C8" s="172"/>
      <c r="D8" s="172"/>
      <c r="E8" s="172"/>
      <c r="F8" s="172"/>
      <c r="G8" s="172"/>
      <c r="H8" s="173" t="s">
        <v>123</v>
      </c>
      <c r="I8" s="173" t="s">
        <v>124</v>
      </c>
      <c r="J8" s="173" t="s">
        <v>124</v>
      </c>
      <c r="K8" s="173" t="s">
        <v>123</v>
      </c>
      <c r="L8" s="173" t="s">
        <v>123</v>
      </c>
    </row>
    <row r="9" spans="2:12" x14ac:dyDescent="0.3">
      <c r="B9" s="170" t="s">
        <v>132</v>
      </c>
      <c r="C9" s="172"/>
      <c r="D9" s="172"/>
      <c r="E9" s="172"/>
      <c r="F9" s="172"/>
      <c r="G9" s="172"/>
      <c r="H9" s="172"/>
      <c r="I9" s="173" t="s">
        <v>123</v>
      </c>
      <c r="J9" s="173" t="s">
        <v>123</v>
      </c>
      <c r="K9" s="173" t="s">
        <v>123</v>
      </c>
      <c r="L9" s="173" t="s">
        <v>123</v>
      </c>
    </row>
    <row r="10" spans="2:12" x14ac:dyDescent="0.3">
      <c r="B10" s="170" t="s">
        <v>133</v>
      </c>
      <c r="C10" s="172"/>
      <c r="D10" s="172"/>
      <c r="E10" s="172"/>
      <c r="F10" s="172"/>
      <c r="G10" s="172"/>
      <c r="H10" s="172"/>
      <c r="I10" s="172"/>
      <c r="J10" s="173" t="s">
        <v>123</v>
      </c>
      <c r="K10" s="173" t="s">
        <v>124</v>
      </c>
      <c r="L10" s="173" t="s">
        <v>123</v>
      </c>
    </row>
    <row r="11" spans="2:12" x14ac:dyDescent="0.3">
      <c r="B11" s="170" t="s">
        <v>134</v>
      </c>
      <c r="C11" s="172"/>
      <c r="D11" s="172"/>
      <c r="E11" s="172"/>
      <c r="F11" s="172"/>
      <c r="G11" s="172"/>
      <c r="H11" s="172"/>
      <c r="I11" s="172"/>
      <c r="J11" s="172"/>
      <c r="K11" s="173" t="s">
        <v>124</v>
      </c>
      <c r="L11" s="173" t="s">
        <v>123</v>
      </c>
    </row>
    <row r="12" spans="2:12" x14ac:dyDescent="0.3">
      <c r="B12" s="170" t="s">
        <v>135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3" t="s">
        <v>123</v>
      </c>
    </row>
    <row r="13" spans="2:12" x14ac:dyDescent="0.3">
      <c r="B13" s="170" t="s">
        <v>136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5" spans="2:12" x14ac:dyDescent="0.3">
      <c r="B15" s="4" t="s">
        <v>137</v>
      </c>
    </row>
    <row r="16" spans="2:12" x14ac:dyDescent="0.3">
      <c r="B16" s="4" t="s">
        <v>138</v>
      </c>
    </row>
    <row r="17" spans="2:12" ht="49.5" customHeight="1" x14ac:dyDescent="0.3">
      <c r="B17" s="509" t="s">
        <v>139</v>
      </c>
      <c r="C17" s="509"/>
      <c r="D17" s="509"/>
      <c r="E17" s="509"/>
      <c r="F17" s="509"/>
      <c r="G17" s="509"/>
      <c r="H17" s="509"/>
      <c r="I17" s="509"/>
      <c r="J17" s="509"/>
      <c r="K17" s="509"/>
      <c r="L17" s="509"/>
    </row>
  </sheetData>
  <mergeCells count="1">
    <mergeCell ref="B17:L1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0"/>
  <sheetViews>
    <sheetView zoomScale="55" zoomScaleNormal="55" workbookViewId="0">
      <pane ySplit="4" topLeftCell="A5" activePane="bottomLeft" state="frozen"/>
      <selection pane="bottomLeft" activeCell="B4" sqref="B4"/>
    </sheetView>
  </sheetViews>
  <sheetFormatPr baseColWidth="10" defaultColWidth="4.140625" defaultRowHeight="15.75" x14ac:dyDescent="0.25"/>
  <cols>
    <col min="1" max="1" width="14" style="452" customWidth="1"/>
    <col min="2" max="2" width="203.5703125" style="452" bestFit="1" customWidth="1"/>
    <col min="3" max="60" width="3.7109375" style="452" customWidth="1"/>
    <col min="61" max="61" width="3.7109375" style="446" customWidth="1"/>
    <col min="62" max="71" width="3.7109375" style="452" customWidth="1"/>
    <col min="72" max="16384" width="4.140625" style="452"/>
  </cols>
  <sheetData>
    <row r="1" spans="1:71" x14ac:dyDescent="0.25">
      <c r="A1" s="451" t="s">
        <v>259</v>
      </c>
    </row>
    <row r="3" spans="1:71" ht="231.75" x14ac:dyDescent="0.25">
      <c r="A3" s="478"/>
      <c r="B3" s="479"/>
      <c r="C3" s="453"/>
      <c r="D3" s="454"/>
      <c r="E3" s="444" t="s">
        <v>255</v>
      </c>
      <c r="F3" s="443"/>
      <c r="G3" s="445" t="s">
        <v>253</v>
      </c>
      <c r="H3" s="445" t="s">
        <v>252</v>
      </c>
      <c r="I3" s="445" t="s">
        <v>250</v>
      </c>
      <c r="J3" s="445" t="s">
        <v>248</v>
      </c>
      <c r="K3" s="445" t="s">
        <v>246</v>
      </c>
      <c r="L3" s="445" t="s">
        <v>245</v>
      </c>
      <c r="M3" s="445" t="s">
        <v>244</v>
      </c>
      <c r="N3" s="445"/>
      <c r="O3" s="455"/>
      <c r="P3" s="445" t="s">
        <v>241</v>
      </c>
      <c r="Q3" s="444"/>
      <c r="R3" s="445" t="s">
        <v>240</v>
      </c>
      <c r="S3" s="445"/>
      <c r="T3" s="445" t="s">
        <v>238</v>
      </c>
      <c r="U3" s="453"/>
      <c r="V3" s="445" t="s">
        <v>236</v>
      </c>
      <c r="W3" s="445" t="s">
        <v>234</v>
      </c>
      <c r="X3" s="453"/>
      <c r="Y3" s="455"/>
      <c r="Z3" s="445" t="s">
        <v>230</v>
      </c>
      <c r="AA3" s="445" t="s">
        <v>228</v>
      </c>
      <c r="AB3" s="445" t="s">
        <v>226</v>
      </c>
      <c r="AC3" s="456" t="s">
        <v>224</v>
      </c>
      <c r="AD3" s="456" t="s">
        <v>223</v>
      </c>
      <c r="AE3" s="456" t="s">
        <v>222</v>
      </c>
      <c r="AF3" s="456" t="s">
        <v>221</v>
      </c>
      <c r="AG3" s="456" t="s">
        <v>220</v>
      </c>
      <c r="AH3" s="457"/>
      <c r="AI3" s="445" t="s">
        <v>218</v>
      </c>
      <c r="AJ3" s="445" t="s">
        <v>217</v>
      </c>
      <c r="AK3" s="445" t="s">
        <v>216</v>
      </c>
      <c r="AL3" s="445" t="s">
        <v>215</v>
      </c>
      <c r="AM3" s="445" t="s">
        <v>214</v>
      </c>
      <c r="AN3" s="445" t="s">
        <v>213</v>
      </c>
      <c r="AO3" s="445" t="s">
        <v>212</v>
      </c>
      <c r="AP3" s="445"/>
      <c r="AQ3" s="445" t="s">
        <v>209</v>
      </c>
      <c r="AR3" s="445" t="s">
        <v>208</v>
      </c>
      <c r="AS3" s="445" t="s">
        <v>206</v>
      </c>
      <c r="AT3" s="455"/>
      <c r="AU3" s="445" t="s">
        <v>203</v>
      </c>
      <c r="AV3" s="453"/>
      <c r="AW3" s="445" t="s">
        <v>200</v>
      </c>
      <c r="AX3" s="445" t="s">
        <v>198</v>
      </c>
      <c r="AY3" s="445" t="s">
        <v>197</v>
      </c>
      <c r="AZ3" s="445" t="s">
        <v>196</v>
      </c>
      <c r="BA3" s="445" t="s">
        <v>195</v>
      </c>
      <c r="BB3" s="445" t="s">
        <v>193</v>
      </c>
      <c r="BC3" s="445" t="s">
        <v>192</v>
      </c>
      <c r="BD3" s="445" t="s">
        <v>190</v>
      </c>
      <c r="BE3" s="445" t="s">
        <v>189</v>
      </c>
      <c r="BF3" s="445" t="s">
        <v>188</v>
      </c>
      <c r="BG3" s="445" t="s">
        <v>186</v>
      </c>
      <c r="BH3" s="453"/>
      <c r="BI3" s="447" t="s">
        <v>185</v>
      </c>
      <c r="BJ3" s="445" t="s">
        <v>183</v>
      </c>
      <c r="BK3" s="445" t="s">
        <v>182</v>
      </c>
      <c r="BL3" s="445" t="s">
        <v>181</v>
      </c>
      <c r="BM3" s="445" t="s">
        <v>180</v>
      </c>
      <c r="BN3" s="445" t="s">
        <v>179</v>
      </c>
      <c r="BO3" s="445" t="s">
        <v>178</v>
      </c>
      <c r="BP3" s="445" t="s">
        <v>177</v>
      </c>
      <c r="BQ3" s="445" t="s">
        <v>176</v>
      </c>
      <c r="BR3" s="445" t="s">
        <v>175</v>
      </c>
      <c r="BS3" s="445" t="s">
        <v>174</v>
      </c>
    </row>
    <row r="4" spans="1:71" ht="409.5" x14ac:dyDescent="0.25">
      <c r="A4" s="480"/>
      <c r="B4" s="481"/>
      <c r="C4" s="442" t="s">
        <v>100</v>
      </c>
      <c r="D4" s="482" t="s">
        <v>256</v>
      </c>
      <c r="E4" s="483" t="s">
        <v>34</v>
      </c>
      <c r="F4" s="484" t="s">
        <v>254</v>
      </c>
      <c r="G4" s="485" t="s">
        <v>35</v>
      </c>
      <c r="H4" s="485" t="s">
        <v>36</v>
      </c>
      <c r="I4" s="485" t="s">
        <v>37</v>
      </c>
      <c r="J4" s="485" t="s">
        <v>38</v>
      </c>
      <c r="K4" s="485" t="s">
        <v>258</v>
      </c>
      <c r="L4" s="485" t="s">
        <v>39</v>
      </c>
      <c r="M4" s="485" t="s">
        <v>261</v>
      </c>
      <c r="N4" s="483" t="s">
        <v>243</v>
      </c>
      <c r="O4" s="484" t="s">
        <v>242</v>
      </c>
      <c r="P4" s="483" t="s">
        <v>40</v>
      </c>
      <c r="Q4" s="483" t="s">
        <v>41</v>
      </c>
      <c r="R4" s="483" t="s">
        <v>42</v>
      </c>
      <c r="S4" s="486" t="s">
        <v>239</v>
      </c>
      <c r="T4" s="458" t="s">
        <v>43</v>
      </c>
      <c r="U4" s="442" t="s">
        <v>237</v>
      </c>
      <c r="V4" s="485" t="s">
        <v>44</v>
      </c>
      <c r="W4" s="485" t="s">
        <v>45</v>
      </c>
      <c r="X4" s="442" t="s">
        <v>232</v>
      </c>
      <c r="Y4" s="484" t="s">
        <v>231</v>
      </c>
      <c r="Z4" s="483" t="s">
        <v>46</v>
      </c>
      <c r="AA4" s="483" t="s">
        <v>227</v>
      </c>
      <c r="AB4" s="483" t="s">
        <v>225</v>
      </c>
      <c r="AC4" s="458" t="s">
        <v>48</v>
      </c>
      <c r="AD4" s="458" t="s">
        <v>49</v>
      </c>
      <c r="AE4" s="458" t="s">
        <v>50</v>
      </c>
      <c r="AF4" s="458" t="s">
        <v>51</v>
      </c>
      <c r="AG4" s="458" t="s">
        <v>52</v>
      </c>
      <c r="AH4" s="487" t="s">
        <v>219</v>
      </c>
      <c r="AI4" s="458" t="s">
        <v>53</v>
      </c>
      <c r="AJ4" s="458" t="s">
        <v>54</v>
      </c>
      <c r="AK4" s="458" t="s">
        <v>55</v>
      </c>
      <c r="AL4" s="458" t="s">
        <v>56</v>
      </c>
      <c r="AM4" s="458" t="s">
        <v>57</v>
      </c>
      <c r="AN4" s="458" t="s">
        <v>58</v>
      </c>
      <c r="AO4" s="458" t="s">
        <v>211</v>
      </c>
      <c r="AP4" s="488" t="s">
        <v>210</v>
      </c>
      <c r="AQ4" s="483" t="s">
        <v>59</v>
      </c>
      <c r="AR4" s="483" t="s">
        <v>207</v>
      </c>
      <c r="AS4" s="483" t="s">
        <v>205</v>
      </c>
      <c r="AT4" s="484" t="s">
        <v>204</v>
      </c>
      <c r="AU4" s="458" t="s">
        <v>202</v>
      </c>
      <c r="AV4" s="442" t="s">
        <v>201</v>
      </c>
      <c r="AW4" s="489" t="s">
        <v>199</v>
      </c>
      <c r="AX4" s="458" t="s">
        <v>146</v>
      </c>
      <c r="AY4" s="489" t="s">
        <v>61</v>
      </c>
      <c r="AZ4" s="489" t="s">
        <v>62</v>
      </c>
      <c r="BA4" s="489" t="s">
        <v>194</v>
      </c>
      <c r="BB4" s="489" t="s">
        <v>257</v>
      </c>
      <c r="BC4" s="489" t="s">
        <v>65</v>
      </c>
      <c r="BD4" s="489" t="s">
        <v>66</v>
      </c>
      <c r="BE4" s="489" t="s">
        <v>67</v>
      </c>
      <c r="BF4" s="489" t="s">
        <v>187</v>
      </c>
      <c r="BG4" s="458" t="s">
        <v>147</v>
      </c>
      <c r="BH4" s="442" t="s">
        <v>69</v>
      </c>
      <c r="BI4" s="489" t="s">
        <v>70</v>
      </c>
      <c r="BJ4" s="489" t="s">
        <v>71</v>
      </c>
      <c r="BK4" s="489" t="s">
        <v>72</v>
      </c>
      <c r="BL4" s="489" t="s">
        <v>73</v>
      </c>
      <c r="BM4" s="489" t="s">
        <v>74</v>
      </c>
      <c r="BN4" s="489" t="s">
        <v>75</v>
      </c>
      <c r="BO4" s="489" t="s">
        <v>76</v>
      </c>
      <c r="BP4" s="489" t="s">
        <v>77</v>
      </c>
      <c r="BQ4" s="489" t="s">
        <v>78</v>
      </c>
      <c r="BR4" s="489" t="s">
        <v>79</v>
      </c>
      <c r="BS4" s="489" t="s">
        <v>80</v>
      </c>
    </row>
    <row r="5" spans="1:71" ht="18" customHeight="1" x14ac:dyDescent="0.25">
      <c r="A5" s="459"/>
      <c r="B5" s="433" t="s">
        <v>100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1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460"/>
      <c r="BF5" s="460"/>
      <c r="BG5" s="460"/>
      <c r="BH5" s="460"/>
      <c r="BI5" s="448"/>
      <c r="BJ5" s="460"/>
      <c r="BK5" s="460"/>
      <c r="BL5" s="460"/>
      <c r="BM5" s="460"/>
      <c r="BN5" s="460"/>
      <c r="BO5" s="460"/>
      <c r="BP5" s="460"/>
      <c r="BQ5" s="460"/>
      <c r="BR5" s="460"/>
      <c r="BS5" s="460"/>
    </row>
    <row r="6" spans="1:71" ht="18" customHeight="1" x14ac:dyDescent="0.25">
      <c r="A6" s="462"/>
      <c r="B6" s="441" t="s">
        <v>256</v>
      </c>
      <c r="C6" s="460"/>
      <c r="D6" s="463"/>
      <c r="E6" s="463"/>
      <c r="F6" s="464"/>
      <c r="G6" s="463"/>
      <c r="H6" s="463"/>
      <c r="I6" s="463"/>
      <c r="J6" s="463"/>
      <c r="K6" s="463"/>
      <c r="L6" s="463"/>
      <c r="M6" s="463"/>
      <c r="N6" s="463"/>
      <c r="O6" s="464"/>
      <c r="P6" s="463"/>
      <c r="Q6" s="463"/>
      <c r="R6" s="463"/>
      <c r="S6" s="463"/>
      <c r="T6" s="463"/>
      <c r="U6" s="460"/>
      <c r="V6" s="463"/>
      <c r="W6" s="463"/>
      <c r="X6" s="460"/>
      <c r="Y6" s="464"/>
      <c r="Z6" s="463"/>
      <c r="AA6" s="463"/>
      <c r="AB6" s="463"/>
      <c r="AC6" s="463"/>
      <c r="AD6" s="463"/>
      <c r="AE6" s="463"/>
      <c r="AF6" s="463"/>
      <c r="AG6" s="463"/>
      <c r="AH6" s="465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4"/>
      <c r="AU6" s="463"/>
      <c r="AV6" s="460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0"/>
      <c r="BI6" s="449"/>
      <c r="BJ6" s="463"/>
      <c r="BK6" s="463"/>
      <c r="BL6" s="463"/>
      <c r="BM6" s="463"/>
      <c r="BN6" s="463"/>
      <c r="BO6" s="463"/>
      <c r="BP6" s="463"/>
      <c r="BQ6" s="463"/>
      <c r="BR6" s="463"/>
      <c r="BS6" s="463"/>
    </row>
    <row r="7" spans="1:71" ht="18" customHeight="1" x14ac:dyDescent="0.25">
      <c r="A7" s="436" t="s">
        <v>255</v>
      </c>
      <c r="B7" s="440" t="s">
        <v>34</v>
      </c>
      <c r="C7" s="460"/>
      <c r="D7" s="463"/>
      <c r="E7" s="491"/>
      <c r="F7" s="464"/>
      <c r="G7" s="463"/>
      <c r="H7" s="463"/>
      <c r="I7" s="463"/>
      <c r="J7" s="463"/>
      <c r="K7" s="463"/>
      <c r="L7" s="463"/>
      <c r="M7" s="463"/>
      <c r="N7" s="463"/>
      <c r="O7" s="464"/>
      <c r="P7" s="463"/>
      <c r="Q7" s="463"/>
      <c r="R7" s="463"/>
      <c r="S7" s="463"/>
      <c r="T7" s="463"/>
      <c r="U7" s="460"/>
      <c r="V7" s="463"/>
      <c r="W7" s="463"/>
      <c r="X7" s="460"/>
      <c r="Y7" s="464"/>
      <c r="Z7" s="463"/>
      <c r="AA7" s="463"/>
      <c r="AB7" s="463"/>
      <c r="AC7" s="463"/>
      <c r="AD7" s="463"/>
      <c r="AE7" s="463"/>
      <c r="AF7" s="463"/>
      <c r="AG7" s="463"/>
      <c r="AH7" s="465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4"/>
      <c r="AU7" s="463"/>
      <c r="AV7" s="460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0"/>
      <c r="BI7" s="449"/>
      <c r="BJ7" s="463"/>
      <c r="BK7" s="463"/>
      <c r="BL7" s="463"/>
      <c r="BM7" s="463"/>
      <c r="BN7" s="463"/>
      <c r="BO7" s="463"/>
      <c r="BP7" s="463"/>
      <c r="BQ7" s="463"/>
      <c r="BR7" s="463"/>
      <c r="BS7" s="463"/>
    </row>
    <row r="8" spans="1:71" ht="18" customHeight="1" x14ac:dyDescent="0.25">
      <c r="A8" s="439"/>
      <c r="B8" s="439" t="s">
        <v>254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5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50"/>
      <c r="BJ8" s="464"/>
      <c r="BK8" s="464"/>
      <c r="BL8" s="464"/>
      <c r="BM8" s="464"/>
      <c r="BN8" s="464"/>
      <c r="BO8" s="464"/>
      <c r="BP8" s="464"/>
      <c r="BQ8" s="464"/>
      <c r="BR8" s="464"/>
      <c r="BS8" s="464"/>
    </row>
    <row r="9" spans="1:71" ht="18" customHeight="1" x14ac:dyDescent="0.25">
      <c r="A9" s="430" t="s">
        <v>253</v>
      </c>
      <c r="B9" s="430" t="s">
        <v>35</v>
      </c>
      <c r="C9" s="460"/>
      <c r="D9" s="463"/>
      <c r="E9" s="463"/>
      <c r="F9" s="464"/>
      <c r="G9" s="491"/>
      <c r="H9" s="463"/>
      <c r="I9" s="463"/>
      <c r="J9" s="463"/>
      <c r="K9" s="476" t="s">
        <v>123</v>
      </c>
      <c r="L9" s="463"/>
      <c r="M9" s="431" t="s">
        <v>123</v>
      </c>
      <c r="N9" s="431" t="s">
        <v>123</v>
      </c>
      <c r="O9" s="464"/>
      <c r="P9" s="463"/>
      <c r="Q9" s="463"/>
      <c r="R9" s="463"/>
      <c r="S9" s="463"/>
      <c r="T9" s="463"/>
      <c r="U9" s="460"/>
      <c r="V9" s="463"/>
      <c r="W9" s="463"/>
      <c r="X9" s="460"/>
      <c r="Y9" s="464"/>
      <c r="Z9" s="463"/>
      <c r="AA9" s="463"/>
      <c r="AB9" s="463"/>
      <c r="AC9" s="463"/>
      <c r="AD9" s="463"/>
      <c r="AE9" s="463"/>
      <c r="AF9" s="463"/>
      <c r="AG9" s="463"/>
      <c r="AH9" s="465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4"/>
      <c r="AU9" s="463"/>
      <c r="AV9" s="460"/>
      <c r="AW9" s="463"/>
      <c r="AX9" s="431" t="s">
        <v>123</v>
      </c>
      <c r="AY9" s="463"/>
      <c r="AZ9" s="463"/>
      <c r="BA9" s="463"/>
      <c r="BB9" s="463"/>
      <c r="BC9" s="431" t="s">
        <v>123</v>
      </c>
      <c r="BD9" s="463"/>
      <c r="BE9" s="463"/>
      <c r="BF9" s="463"/>
      <c r="BG9" s="463"/>
      <c r="BH9" s="460"/>
      <c r="BI9" s="449" t="s">
        <v>123</v>
      </c>
      <c r="BJ9" s="463"/>
      <c r="BK9" s="463"/>
      <c r="BL9" s="463"/>
      <c r="BM9" s="463"/>
      <c r="BN9" s="463"/>
      <c r="BO9" s="463"/>
      <c r="BP9" s="463"/>
      <c r="BQ9" s="463"/>
      <c r="BR9" s="463"/>
      <c r="BS9" s="463"/>
    </row>
    <row r="10" spans="1:71" ht="18" customHeight="1" x14ac:dyDescent="0.25">
      <c r="A10" s="430" t="s">
        <v>252</v>
      </c>
      <c r="B10" s="430" t="s">
        <v>251</v>
      </c>
      <c r="C10" s="460"/>
      <c r="D10" s="463"/>
      <c r="E10" s="463"/>
      <c r="F10" s="464"/>
      <c r="G10" s="463"/>
      <c r="H10" s="491"/>
      <c r="I10" s="463"/>
      <c r="J10" s="463"/>
      <c r="K10" s="476" t="s">
        <v>123</v>
      </c>
      <c r="L10" s="463"/>
      <c r="M10" s="431" t="s">
        <v>123</v>
      </c>
      <c r="N10" s="431" t="s">
        <v>123</v>
      </c>
      <c r="O10" s="464"/>
      <c r="P10" s="463"/>
      <c r="Q10" s="463"/>
      <c r="R10" s="463"/>
      <c r="S10" s="463"/>
      <c r="T10" s="463"/>
      <c r="U10" s="460"/>
      <c r="V10" s="463"/>
      <c r="W10" s="463"/>
      <c r="X10" s="460"/>
      <c r="Y10" s="464"/>
      <c r="Z10" s="463"/>
      <c r="AA10" s="463"/>
      <c r="AB10" s="463"/>
      <c r="AC10" s="463"/>
      <c r="AD10" s="463"/>
      <c r="AE10" s="463"/>
      <c r="AF10" s="463"/>
      <c r="AG10" s="463"/>
      <c r="AH10" s="465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4"/>
      <c r="AU10" s="463"/>
      <c r="AV10" s="460"/>
      <c r="AW10" s="463"/>
      <c r="AX10" s="431" t="s">
        <v>123</v>
      </c>
      <c r="AY10" s="463"/>
      <c r="AZ10" s="463"/>
      <c r="BA10" s="463"/>
      <c r="BB10" s="463"/>
      <c r="BC10" s="431" t="s">
        <v>123</v>
      </c>
      <c r="BD10" s="463"/>
      <c r="BE10" s="463"/>
      <c r="BF10" s="463"/>
      <c r="BG10" s="463"/>
      <c r="BH10" s="460"/>
      <c r="BI10" s="449" t="s">
        <v>123</v>
      </c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</row>
    <row r="11" spans="1:71" ht="18" customHeight="1" x14ac:dyDescent="0.25">
      <c r="A11" s="430" t="s">
        <v>250</v>
      </c>
      <c r="B11" s="430" t="s">
        <v>249</v>
      </c>
      <c r="C11" s="460"/>
      <c r="D11" s="463"/>
      <c r="E11" s="463"/>
      <c r="F11" s="464"/>
      <c r="G11" s="463"/>
      <c r="H11" s="463"/>
      <c r="I11" s="491"/>
      <c r="J11" s="463"/>
      <c r="K11" s="476" t="s">
        <v>123</v>
      </c>
      <c r="L11" s="463"/>
      <c r="M11" s="431" t="s">
        <v>123</v>
      </c>
      <c r="N11" s="431" t="s">
        <v>123</v>
      </c>
      <c r="O11" s="464"/>
      <c r="P11" s="463"/>
      <c r="Q11" s="463"/>
      <c r="R11" s="463"/>
      <c r="S11" s="463"/>
      <c r="T11" s="463"/>
      <c r="U11" s="460"/>
      <c r="V11" s="463"/>
      <c r="W11" s="463"/>
      <c r="X11" s="460"/>
      <c r="Y11" s="464"/>
      <c r="Z11" s="463"/>
      <c r="AA11" s="463"/>
      <c r="AB11" s="463"/>
      <c r="AC11" s="463"/>
      <c r="AD11" s="463"/>
      <c r="AE11" s="463"/>
      <c r="AF11" s="463"/>
      <c r="AG11" s="463"/>
      <c r="AH11" s="465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4"/>
      <c r="AU11" s="463"/>
      <c r="AV11" s="460"/>
      <c r="AW11" s="463"/>
      <c r="AX11" s="431" t="s">
        <v>123</v>
      </c>
      <c r="AY11" s="463"/>
      <c r="AZ11" s="463"/>
      <c r="BA11" s="463"/>
      <c r="BB11" s="463"/>
      <c r="BC11" s="431" t="s">
        <v>123</v>
      </c>
      <c r="BD11" s="463"/>
      <c r="BE11" s="463"/>
      <c r="BF11" s="463"/>
      <c r="BG11" s="463"/>
      <c r="BH11" s="460"/>
      <c r="BI11" s="449" t="s">
        <v>123</v>
      </c>
      <c r="BJ11" s="463"/>
      <c r="BK11" s="463"/>
      <c r="BL11" s="463"/>
      <c r="BM11" s="463"/>
      <c r="BN11" s="463"/>
      <c r="BO11" s="463"/>
      <c r="BP11" s="463"/>
      <c r="BQ11" s="463"/>
      <c r="BR11" s="463"/>
      <c r="BS11" s="463"/>
    </row>
    <row r="12" spans="1:71" ht="18" customHeight="1" x14ac:dyDescent="0.25">
      <c r="A12" s="430" t="s">
        <v>248</v>
      </c>
      <c r="B12" s="430" t="s">
        <v>247</v>
      </c>
      <c r="C12" s="460"/>
      <c r="D12" s="463"/>
      <c r="E12" s="463"/>
      <c r="F12" s="464"/>
      <c r="G12" s="463"/>
      <c r="H12" s="463"/>
      <c r="I12" s="463"/>
      <c r="J12" s="491"/>
      <c r="K12" s="476" t="s">
        <v>123</v>
      </c>
      <c r="L12" s="463"/>
      <c r="M12" s="431" t="s">
        <v>123</v>
      </c>
      <c r="N12" s="431" t="s">
        <v>123</v>
      </c>
      <c r="O12" s="464"/>
      <c r="P12" s="463"/>
      <c r="Q12" s="463"/>
      <c r="R12" s="463"/>
      <c r="S12" s="463"/>
      <c r="T12" s="463"/>
      <c r="U12" s="460"/>
      <c r="V12" s="463"/>
      <c r="W12" s="463"/>
      <c r="X12" s="460"/>
      <c r="Y12" s="464"/>
      <c r="Z12" s="463"/>
      <c r="AA12" s="463"/>
      <c r="AB12" s="463"/>
      <c r="AC12" s="463"/>
      <c r="AD12" s="463"/>
      <c r="AE12" s="463"/>
      <c r="AF12" s="463"/>
      <c r="AG12" s="463"/>
      <c r="AH12" s="465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4"/>
      <c r="AU12" s="463"/>
      <c r="AV12" s="460"/>
      <c r="AW12" s="463"/>
      <c r="AX12" s="431" t="s">
        <v>123</v>
      </c>
      <c r="AY12" s="463"/>
      <c r="AZ12" s="463"/>
      <c r="BA12" s="463"/>
      <c r="BB12" s="463"/>
      <c r="BC12" s="431" t="s">
        <v>123</v>
      </c>
      <c r="BD12" s="463"/>
      <c r="BE12" s="463"/>
      <c r="BF12" s="463"/>
      <c r="BG12" s="463"/>
      <c r="BH12" s="460"/>
      <c r="BI12" s="449" t="s">
        <v>123</v>
      </c>
      <c r="BJ12" s="463"/>
      <c r="BK12" s="463"/>
      <c r="BL12" s="463"/>
      <c r="BM12" s="463"/>
      <c r="BN12" s="463"/>
      <c r="BO12" s="463"/>
      <c r="BP12" s="463"/>
      <c r="BQ12" s="463"/>
      <c r="BR12" s="463"/>
      <c r="BS12" s="463"/>
    </row>
    <row r="13" spans="1:71" ht="18" customHeight="1" x14ac:dyDescent="0.25">
      <c r="A13" s="430" t="s">
        <v>246</v>
      </c>
      <c r="B13" s="434" t="s">
        <v>264</v>
      </c>
      <c r="C13" s="460"/>
      <c r="D13" s="463"/>
      <c r="E13" s="463"/>
      <c r="F13" s="464"/>
      <c r="G13" s="476" t="s">
        <v>123</v>
      </c>
      <c r="H13" s="476" t="s">
        <v>123</v>
      </c>
      <c r="I13" s="476" t="s">
        <v>123</v>
      </c>
      <c r="J13" s="476" t="s">
        <v>123</v>
      </c>
      <c r="K13" s="491"/>
      <c r="L13" s="463"/>
      <c r="M13" s="431" t="s">
        <v>123</v>
      </c>
      <c r="N13" s="431" t="s">
        <v>123</v>
      </c>
      <c r="O13" s="464"/>
      <c r="P13" s="463"/>
      <c r="Q13" s="463"/>
      <c r="R13" s="463"/>
      <c r="S13" s="463"/>
      <c r="T13" s="463"/>
      <c r="U13" s="460"/>
      <c r="V13" s="463"/>
      <c r="W13" s="463"/>
      <c r="X13" s="460"/>
      <c r="Y13" s="464"/>
      <c r="Z13" s="463"/>
      <c r="AA13" s="463"/>
      <c r="AB13" s="463"/>
      <c r="AC13" s="463"/>
      <c r="AD13" s="463"/>
      <c r="AE13" s="463"/>
      <c r="AF13" s="463"/>
      <c r="AG13" s="463"/>
      <c r="AH13" s="465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4"/>
      <c r="AU13" s="463"/>
      <c r="AV13" s="460"/>
      <c r="AW13" s="463"/>
      <c r="AX13" s="431" t="s">
        <v>123</v>
      </c>
      <c r="AY13" s="463"/>
      <c r="AZ13" s="463"/>
      <c r="BA13" s="463"/>
      <c r="BB13" s="463"/>
      <c r="BC13" s="431" t="s">
        <v>123</v>
      </c>
      <c r="BD13" s="463"/>
      <c r="BE13" s="463"/>
      <c r="BF13" s="463"/>
      <c r="BG13" s="463"/>
      <c r="BH13" s="460"/>
      <c r="BI13" s="449" t="s">
        <v>123</v>
      </c>
      <c r="BJ13" s="463"/>
      <c r="BK13" s="463"/>
      <c r="BL13" s="463"/>
      <c r="BM13" s="463"/>
      <c r="BN13" s="463"/>
      <c r="BO13" s="463"/>
      <c r="BP13" s="463"/>
      <c r="BQ13" s="463"/>
      <c r="BR13" s="463"/>
      <c r="BS13" s="463"/>
    </row>
    <row r="14" spans="1:71" ht="18" customHeight="1" x14ac:dyDescent="0.25">
      <c r="A14" s="430" t="s">
        <v>245</v>
      </c>
      <c r="B14" s="430" t="s">
        <v>39</v>
      </c>
      <c r="C14" s="460"/>
      <c r="D14" s="463"/>
      <c r="E14" s="463"/>
      <c r="F14" s="464"/>
      <c r="G14" s="463"/>
      <c r="H14" s="463"/>
      <c r="I14" s="463"/>
      <c r="J14" s="463"/>
      <c r="K14" s="463"/>
      <c r="L14" s="491"/>
      <c r="M14" s="463"/>
      <c r="N14" s="463"/>
      <c r="O14" s="464"/>
      <c r="P14" s="463"/>
      <c r="Q14" s="463"/>
      <c r="R14" s="463"/>
      <c r="S14" s="463"/>
      <c r="T14" s="463"/>
      <c r="U14" s="460"/>
      <c r="V14" s="463"/>
      <c r="W14" s="463"/>
      <c r="X14" s="460"/>
      <c r="Y14" s="464"/>
      <c r="Z14" s="463"/>
      <c r="AA14" s="463"/>
      <c r="AB14" s="463"/>
      <c r="AC14" s="463"/>
      <c r="AD14" s="463"/>
      <c r="AE14" s="463"/>
      <c r="AF14" s="463"/>
      <c r="AG14" s="463"/>
      <c r="AH14" s="465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4"/>
      <c r="AU14" s="463"/>
      <c r="AV14" s="460"/>
      <c r="AW14" s="463"/>
      <c r="AX14" s="431"/>
      <c r="AY14" s="463"/>
      <c r="AZ14" s="463"/>
      <c r="BA14" s="463"/>
      <c r="BB14" s="463"/>
      <c r="BC14" s="431"/>
      <c r="BD14" s="463"/>
      <c r="BE14" s="463"/>
      <c r="BF14" s="463"/>
      <c r="BG14" s="463"/>
      <c r="BH14" s="460"/>
      <c r="BI14" s="449"/>
      <c r="BJ14" s="463"/>
      <c r="BK14" s="463"/>
      <c r="BL14" s="463"/>
      <c r="BM14" s="463"/>
      <c r="BN14" s="463"/>
      <c r="BO14" s="463"/>
      <c r="BP14" s="463"/>
      <c r="BQ14" s="463"/>
      <c r="BR14" s="463"/>
      <c r="BS14" s="463"/>
    </row>
    <row r="15" spans="1:71" ht="18" customHeight="1" x14ac:dyDescent="0.25">
      <c r="A15" s="430" t="s">
        <v>244</v>
      </c>
      <c r="B15" s="430" t="s">
        <v>262</v>
      </c>
      <c r="C15" s="460"/>
      <c r="D15" s="463"/>
      <c r="E15" s="463"/>
      <c r="F15" s="464"/>
      <c r="G15" s="431" t="s">
        <v>123</v>
      </c>
      <c r="H15" s="431" t="s">
        <v>123</v>
      </c>
      <c r="I15" s="431" t="s">
        <v>123</v>
      </c>
      <c r="J15" s="431" t="s">
        <v>123</v>
      </c>
      <c r="K15" s="431" t="s">
        <v>123</v>
      </c>
      <c r="L15" s="463"/>
      <c r="M15" s="491"/>
      <c r="N15" s="463"/>
      <c r="O15" s="464"/>
      <c r="P15" s="463"/>
      <c r="Q15" s="463"/>
      <c r="R15" s="463"/>
      <c r="S15" s="463"/>
      <c r="T15" s="463"/>
      <c r="U15" s="460"/>
      <c r="V15" s="463"/>
      <c r="W15" s="463"/>
      <c r="X15" s="460"/>
      <c r="Y15" s="464"/>
      <c r="Z15" s="463"/>
      <c r="AA15" s="463"/>
      <c r="AB15" s="463"/>
      <c r="AC15" s="463"/>
      <c r="AD15" s="463"/>
      <c r="AE15" s="463"/>
      <c r="AF15" s="463"/>
      <c r="AG15" s="463"/>
      <c r="AH15" s="465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4"/>
      <c r="AU15" s="463"/>
      <c r="AV15" s="460"/>
      <c r="AW15" s="463"/>
      <c r="AX15" s="431" t="s">
        <v>123</v>
      </c>
      <c r="AY15" s="463"/>
      <c r="AZ15" s="463"/>
      <c r="BA15" s="463"/>
      <c r="BB15" s="463"/>
      <c r="BC15" s="431" t="s">
        <v>123</v>
      </c>
      <c r="BD15" s="463"/>
      <c r="BE15" s="463"/>
      <c r="BF15" s="463"/>
      <c r="BG15" s="463"/>
      <c r="BH15" s="460"/>
      <c r="BI15" s="449" t="s">
        <v>123</v>
      </c>
      <c r="BJ15" s="463"/>
      <c r="BK15" s="463"/>
      <c r="BL15" s="463"/>
      <c r="BM15" s="463"/>
      <c r="BN15" s="463"/>
      <c r="BO15" s="463"/>
      <c r="BP15" s="463"/>
      <c r="BQ15" s="463"/>
      <c r="BR15" s="463"/>
      <c r="BS15" s="463"/>
    </row>
    <row r="16" spans="1:71" ht="18" customHeight="1" x14ac:dyDescent="0.25">
      <c r="A16" s="430"/>
      <c r="B16" s="436" t="s">
        <v>263</v>
      </c>
      <c r="C16" s="460"/>
      <c r="D16" s="463"/>
      <c r="E16" s="463"/>
      <c r="F16" s="464"/>
      <c r="G16" s="431" t="s">
        <v>123</v>
      </c>
      <c r="H16" s="431" t="s">
        <v>123</v>
      </c>
      <c r="I16" s="431" t="s">
        <v>123</v>
      </c>
      <c r="J16" s="431" t="s">
        <v>123</v>
      </c>
      <c r="K16" s="431" t="s">
        <v>123</v>
      </c>
      <c r="L16" s="463"/>
      <c r="M16" s="463"/>
      <c r="N16" s="491"/>
      <c r="O16" s="464"/>
      <c r="P16" s="463"/>
      <c r="Q16" s="463"/>
      <c r="R16" s="463"/>
      <c r="S16" s="463"/>
      <c r="T16" s="463"/>
      <c r="U16" s="460"/>
      <c r="V16" s="463"/>
      <c r="W16" s="463"/>
      <c r="X16" s="460"/>
      <c r="Y16" s="464"/>
      <c r="Z16" s="463"/>
      <c r="AA16" s="463"/>
      <c r="AB16" s="463"/>
      <c r="AC16" s="463"/>
      <c r="AD16" s="463"/>
      <c r="AE16" s="463"/>
      <c r="AF16" s="463"/>
      <c r="AG16" s="463"/>
      <c r="AH16" s="465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4"/>
      <c r="AU16" s="463"/>
      <c r="AV16" s="460"/>
      <c r="AW16" s="463"/>
      <c r="AX16" s="431" t="s">
        <v>123</v>
      </c>
      <c r="AY16" s="463"/>
      <c r="AZ16" s="463"/>
      <c r="BA16" s="463"/>
      <c r="BB16" s="463"/>
      <c r="BC16" s="431" t="s">
        <v>123</v>
      </c>
      <c r="BD16" s="463"/>
      <c r="BE16" s="463"/>
      <c r="BF16" s="463"/>
      <c r="BG16" s="463"/>
      <c r="BH16" s="460"/>
      <c r="BI16" s="449" t="s">
        <v>123</v>
      </c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</row>
    <row r="17" spans="1:71" ht="18" customHeight="1" x14ac:dyDescent="0.25">
      <c r="A17" s="466"/>
      <c r="B17" s="439" t="s">
        <v>242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5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4"/>
      <c r="BG17" s="464"/>
      <c r="BH17" s="464"/>
      <c r="BI17" s="450"/>
      <c r="BJ17" s="464"/>
      <c r="BK17" s="464"/>
      <c r="BL17" s="464"/>
      <c r="BM17" s="464"/>
      <c r="BN17" s="464"/>
      <c r="BO17" s="464"/>
      <c r="BP17" s="464"/>
      <c r="BQ17" s="464"/>
      <c r="BR17" s="464"/>
      <c r="BS17" s="464"/>
    </row>
    <row r="18" spans="1:71" ht="18" customHeight="1" x14ac:dyDescent="0.25">
      <c r="A18" s="430" t="s">
        <v>241</v>
      </c>
      <c r="B18" s="436" t="s">
        <v>40</v>
      </c>
      <c r="C18" s="460"/>
      <c r="D18" s="463"/>
      <c r="E18" s="463"/>
      <c r="F18" s="464"/>
      <c r="G18" s="463"/>
      <c r="H18" s="463"/>
      <c r="I18" s="463"/>
      <c r="J18" s="463"/>
      <c r="K18" s="463"/>
      <c r="L18" s="463"/>
      <c r="M18" s="463"/>
      <c r="N18" s="463"/>
      <c r="O18" s="464"/>
      <c r="P18" s="491"/>
      <c r="Q18" s="463"/>
      <c r="R18" s="463"/>
      <c r="S18" s="463"/>
      <c r="T18" s="463"/>
      <c r="U18" s="460"/>
      <c r="V18" s="463"/>
      <c r="W18" s="463"/>
      <c r="X18" s="460"/>
      <c r="Y18" s="464"/>
      <c r="Z18" s="463"/>
      <c r="AA18" s="463"/>
      <c r="AB18" s="463"/>
      <c r="AC18" s="463"/>
      <c r="AD18" s="463"/>
      <c r="AE18" s="463"/>
      <c r="AF18" s="463"/>
      <c r="AG18" s="463"/>
      <c r="AH18" s="465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4"/>
      <c r="AU18" s="463"/>
      <c r="AV18" s="460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0"/>
      <c r="BI18" s="449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</row>
    <row r="19" spans="1:71" ht="18" customHeight="1" x14ac:dyDescent="0.25">
      <c r="A19" s="436"/>
      <c r="B19" s="436" t="s">
        <v>41</v>
      </c>
      <c r="C19" s="460"/>
      <c r="D19" s="463"/>
      <c r="E19" s="463"/>
      <c r="F19" s="464"/>
      <c r="G19" s="463"/>
      <c r="H19" s="463"/>
      <c r="I19" s="463"/>
      <c r="J19" s="463"/>
      <c r="K19" s="463"/>
      <c r="L19" s="463"/>
      <c r="M19" s="463"/>
      <c r="N19" s="463"/>
      <c r="O19" s="464"/>
      <c r="P19" s="463"/>
      <c r="Q19" s="491"/>
      <c r="R19" s="463"/>
      <c r="S19" s="463"/>
      <c r="T19" s="463"/>
      <c r="U19" s="460"/>
      <c r="V19" s="463"/>
      <c r="W19" s="463"/>
      <c r="X19" s="460"/>
      <c r="Y19" s="464"/>
      <c r="Z19" s="463"/>
      <c r="AA19" s="463"/>
      <c r="AB19" s="463"/>
      <c r="AC19" s="463"/>
      <c r="AD19" s="463"/>
      <c r="AE19" s="463"/>
      <c r="AF19" s="463"/>
      <c r="AG19" s="463"/>
      <c r="AH19" s="465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3"/>
      <c r="AT19" s="464"/>
      <c r="AU19" s="463"/>
      <c r="AV19" s="460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0"/>
      <c r="BI19" s="438" t="s">
        <v>123</v>
      </c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</row>
    <row r="20" spans="1:71" ht="18" customHeight="1" x14ac:dyDescent="0.25">
      <c r="A20" s="430" t="s">
        <v>240</v>
      </c>
      <c r="B20" s="436" t="s">
        <v>42</v>
      </c>
      <c r="C20" s="460"/>
      <c r="D20" s="463"/>
      <c r="E20" s="463"/>
      <c r="F20" s="464"/>
      <c r="G20" s="463"/>
      <c r="H20" s="463"/>
      <c r="I20" s="463"/>
      <c r="J20" s="463"/>
      <c r="K20" s="463"/>
      <c r="L20" s="463"/>
      <c r="M20" s="463"/>
      <c r="N20" s="463"/>
      <c r="O20" s="464"/>
      <c r="P20" s="463"/>
      <c r="Q20" s="463"/>
      <c r="R20" s="491"/>
      <c r="S20" s="463"/>
      <c r="T20" s="463"/>
      <c r="U20" s="460"/>
      <c r="V20" s="463"/>
      <c r="W20" s="463"/>
      <c r="X20" s="460"/>
      <c r="Y20" s="464"/>
      <c r="Z20" s="463"/>
      <c r="AA20" s="463"/>
      <c r="AB20" s="463"/>
      <c r="AC20" s="463"/>
      <c r="AD20" s="463"/>
      <c r="AE20" s="463"/>
      <c r="AF20" s="463"/>
      <c r="AG20" s="463"/>
      <c r="AH20" s="465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4"/>
      <c r="AU20" s="463"/>
      <c r="AV20" s="460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0"/>
      <c r="BI20" s="449"/>
      <c r="BJ20" s="463"/>
      <c r="BK20" s="463"/>
      <c r="BL20" s="463"/>
      <c r="BM20" s="463"/>
      <c r="BN20" s="463"/>
      <c r="BO20" s="463"/>
      <c r="BP20" s="463"/>
      <c r="BQ20" s="463"/>
      <c r="BR20" s="463"/>
      <c r="BS20" s="463"/>
    </row>
    <row r="21" spans="1:71" ht="18" customHeight="1" x14ac:dyDescent="0.25">
      <c r="A21" s="430"/>
      <c r="B21" s="435" t="s">
        <v>239</v>
      </c>
      <c r="C21" s="460"/>
      <c r="D21" s="463"/>
      <c r="E21" s="463"/>
      <c r="F21" s="464"/>
      <c r="G21" s="463"/>
      <c r="H21" s="463"/>
      <c r="I21" s="463"/>
      <c r="J21" s="463"/>
      <c r="K21" s="463"/>
      <c r="L21" s="463"/>
      <c r="M21" s="463"/>
      <c r="N21" s="463"/>
      <c r="O21" s="464"/>
      <c r="P21" s="463"/>
      <c r="Q21" s="463"/>
      <c r="R21" s="463"/>
      <c r="S21" s="491"/>
      <c r="T21" s="463"/>
      <c r="U21" s="460"/>
      <c r="V21" s="463"/>
      <c r="W21" s="463"/>
      <c r="X21" s="460"/>
      <c r="Y21" s="464"/>
      <c r="Z21" s="463"/>
      <c r="AA21" s="463"/>
      <c r="AB21" s="463"/>
      <c r="AC21" s="463"/>
      <c r="AD21" s="463"/>
      <c r="AE21" s="463"/>
      <c r="AF21" s="463"/>
      <c r="AG21" s="463"/>
      <c r="AH21" s="465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4"/>
      <c r="AU21" s="463"/>
      <c r="AV21" s="460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0"/>
      <c r="BI21" s="449"/>
      <c r="BJ21" s="463"/>
      <c r="BK21" s="463"/>
      <c r="BL21" s="463"/>
      <c r="BM21" s="463"/>
      <c r="BN21" s="463"/>
      <c r="BO21" s="463"/>
      <c r="BP21" s="463"/>
      <c r="BQ21" s="463"/>
      <c r="BR21" s="463"/>
      <c r="BS21" s="463"/>
    </row>
    <row r="22" spans="1:71" ht="18" customHeight="1" x14ac:dyDescent="0.25">
      <c r="A22" s="430" t="s">
        <v>238</v>
      </c>
      <c r="B22" s="467" t="s">
        <v>43</v>
      </c>
      <c r="C22" s="460"/>
      <c r="D22" s="463"/>
      <c r="E22" s="463"/>
      <c r="F22" s="464"/>
      <c r="G22" s="463"/>
      <c r="H22" s="463"/>
      <c r="I22" s="463"/>
      <c r="J22" s="463"/>
      <c r="K22" s="463"/>
      <c r="L22" s="463"/>
      <c r="M22" s="463"/>
      <c r="N22" s="463"/>
      <c r="O22" s="464"/>
      <c r="P22" s="463"/>
      <c r="Q22" s="463"/>
      <c r="R22" s="463"/>
      <c r="S22" s="463"/>
      <c r="T22" s="491"/>
      <c r="U22" s="460"/>
      <c r="V22" s="463"/>
      <c r="W22" s="463"/>
      <c r="X22" s="460"/>
      <c r="Y22" s="464"/>
      <c r="Z22" s="463"/>
      <c r="AA22" s="463"/>
      <c r="AB22" s="463"/>
      <c r="AC22" s="463"/>
      <c r="AD22" s="463"/>
      <c r="AE22" s="463"/>
      <c r="AF22" s="463"/>
      <c r="AG22" s="463"/>
      <c r="AH22" s="465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4"/>
      <c r="AU22" s="463"/>
      <c r="AV22" s="460"/>
      <c r="AW22" s="463"/>
      <c r="AX22" s="463"/>
      <c r="AY22" s="463"/>
      <c r="AZ22" s="463"/>
      <c r="BA22" s="463"/>
      <c r="BB22" s="463"/>
      <c r="BC22" s="463"/>
      <c r="BD22" s="463"/>
      <c r="BE22" s="463"/>
      <c r="BF22" s="463"/>
      <c r="BG22" s="463"/>
      <c r="BH22" s="460"/>
      <c r="BI22" s="449"/>
      <c r="BJ22" s="463"/>
      <c r="BK22" s="463"/>
      <c r="BL22" s="463"/>
      <c r="BM22" s="463"/>
      <c r="BN22" s="463"/>
      <c r="BO22" s="463"/>
      <c r="BP22" s="463"/>
      <c r="BQ22" s="463"/>
      <c r="BR22" s="463"/>
      <c r="BS22" s="463"/>
    </row>
    <row r="23" spans="1:71" ht="18" customHeight="1" x14ac:dyDescent="0.25">
      <c r="A23" s="459"/>
      <c r="B23" s="433" t="s">
        <v>237</v>
      </c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1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48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</row>
    <row r="24" spans="1:71" ht="18" customHeight="1" x14ac:dyDescent="0.25">
      <c r="A24" s="430" t="s">
        <v>236</v>
      </c>
      <c r="B24" s="430" t="s">
        <v>235</v>
      </c>
      <c r="C24" s="460"/>
      <c r="D24" s="463"/>
      <c r="E24" s="463"/>
      <c r="F24" s="464"/>
      <c r="G24" s="463"/>
      <c r="H24" s="463"/>
      <c r="I24" s="463"/>
      <c r="J24" s="463"/>
      <c r="K24" s="463"/>
      <c r="L24" s="463"/>
      <c r="M24" s="463"/>
      <c r="N24" s="463"/>
      <c r="O24" s="464"/>
      <c r="P24" s="463"/>
      <c r="Q24" s="463"/>
      <c r="R24" s="463"/>
      <c r="S24" s="463"/>
      <c r="T24" s="463"/>
      <c r="U24" s="460"/>
      <c r="V24" s="491"/>
      <c r="W24" s="463"/>
      <c r="X24" s="460"/>
      <c r="Y24" s="464"/>
      <c r="Z24" s="463"/>
      <c r="AA24" s="463"/>
      <c r="AB24" s="463"/>
      <c r="AC24" s="463"/>
      <c r="AD24" s="463"/>
      <c r="AE24" s="463"/>
      <c r="AF24" s="463"/>
      <c r="AG24" s="463"/>
      <c r="AH24" s="465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463"/>
      <c r="AT24" s="464"/>
      <c r="AU24" s="463"/>
      <c r="AV24" s="460"/>
      <c r="AW24" s="463"/>
      <c r="AX24" s="463"/>
      <c r="AY24" s="463"/>
      <c r="AZ24" s="463"/>
      <c r="BA24" s="463"/>
      <c r="BB24" s="463"/>
      <c r="BC24" s="463"/>
      <c r="BD24" s="463"/>
      <c r="BE24" s="463"/>
      <c r="BF24" s="463"/>
      <c r="BG24" s="463"/>
      <c r="BH24" s="460"/>
      <c r="BI24" s="449"/>
      <c r="BJ24" s="463"/>
      <c r="BK24" s="463"/>
      <c r="BL24" s="463"/>
      <c r="BM24" s="463"/>
      <c r="BN24" s="463"/>
      <c r="BO24" s="463"/>
      <c r="BP24" s="463"/>
      <c r="BQ24" s="463"/>
      <c r="BR24" s="463"/>
      <c r="BS24" s="463"/>
    </row>
    <row r="25" spans="1:71" ht="18" customHeight="1" x14ac:dyDescent="0.25">
      <c r="A25" s="430" t="s">
        <v>234</v>
      </c>
      <c r="B25" s="430" t="s">
        <v>233</v>
      </c>
      <c r="C25" s="460"/>
      <c r="D25" s="463"/>
      <c r="E25" s="463"/>
      <c r="F25" s="464"/>
      <c r="G25" s="463"/>
      <c r="H25" s="463"/>
      <c r="I25" s="463"/>
      <c r="J25" s="463"/>
      <c r="K25" s="463"/>
      <c r="L25" s="463"/>
      <c r="M25" s="463"/>
      <c r="N25" s="463"/>
      <c r="O25" s="464"/>
      <c r="P25" s="463"/>
      <c r="Q25" s="463"/>
      <c r="R25" s="463"/>
      <c r="S25" s="463"/>
      <c r="T25" s="463"/>
      <c r="U25" s="460"/>
      <c r="V25" s="463"/>
      <c r="W25" s="491"/>
      <c r="X25" s="460"/>
      <c r="Y25" s="464"/>
      <c r="Z25" s="463"/>
      <c r="AA25" s="463"/>
      <c r="AB25" s="463"/>
      <c r="AC25" s="463"/>
      <c r="AD25" s="463"/>
      <c r="AE25" s="463"/>
      <c r="AF25" s="463"/>
      <c r="AG25" s="463"/>
      <c r="AH25" s="465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4"/>
      <c r="AU25" s="463"/>
      <c r="AV25" s="460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0"/>
      <c r="BI25" s="449"/>
      <c r="BJ25" s="463"/>
      <c r="BK25" s="463"/>
      <c r="BL25" s="463"/>
      <c r="BM25" s="463"/>
      <c r="BN25" s="463"/>
      <c r="BO25" s="463"/>
      <c r="BP25" s="463"/>
      <c r="BQ25" s="463"/>
      <c r="BR25" s="463"/>
      <c r="BS25" s="463"/>
    </row>
    <row r="26" spans="1:71" ht="18" customHeight="1" x14ac:dyDescent="0.25">
      <c r="A26" s="459"/>
      <c r="B26" s="433" t="s">
        <v>232</v>
      </c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1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E26" s="460"/>
      <c r="BF26" s="460"/>
      <c r="BG26" s="460"/>
      <c r="BH26" s="460"/>
      <c r="BI26" s="448"/>
      <c r="BJ26" s="460"/>
      <c r="BK26" s="460"/>
      <c r="BL26" s="460"/>
      <c r="BM26" s="460"/>
      <c r="BN26" s="460"/>
      <c r="BO26" s="460"/>
      <c r="BP26" s="460"/>
      <c r="BQ26" s="460"/>
      <c r="BR26" s="460"/>
      <c r="BS26" s="460"/>
    </row>
    <row r="27" spans="1:71" ht="18" customHeight="1" x14ac:dyDescent="0.25">
      <c r="A27" s="468"/>
      <c r="B27" s="437" t="s">
        <v>231</v>
      </c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50"/>
      <c r="BJ27" s="464"/>
      <c r="BK27" s="464"/>
      <c r="BL27" s="464"/>
      <c r="BM27" s="464"/>
      <c r="BN27" s="464"/>
      <c r="BO27" s="464"/>
      <c r="BP27" s="464"/>
      <c r="BQ27" s="464"/>
      <c r="BR27" s="464"/>
      <c r="BS27" s="464"/>
    </row>
    <row r="28" spans="1:71" ht="18" customHeight="1" x14ac:dyDescent="0.25">
      <c r="A28" s="430" t="s">
        <v>230</v>
      </c>
      <c r="B28" s="436" t="s">
        <v>229</v>
      </c>
      <c r="C28" s="460"/>
      <c r="D28" s="463"/>
      <c r="E28" s="463"/>
      <c r="F28" s="464"/>
      <c r="G28" s="463"/>
      <c r="H28" s="463"/>
      <c r="I28" s="463"/>
      <c r="J28" s="463"/>
      <c r="K28" s="463"/>
      <c r="L28" s="463"/>
      <c r="M28" s="463"/>
      <c r="N28" s="463"/>
      <c r="O28" s="464"/>
      <c r="P28" s="463"/>
      <c r="Q28" s="463"/>
      <c r="R28" s="463"/>
      <c r="S28" s="463"/>
      <c r="T28" s="463"/>
      <c r="U28" s="460"/>
      <c r="V28" s="463"/>
      <c r="W28" s="463"/>
      <c r="X28" s="460"/>
      <c r="Y28" s="464"/>
      <c r="Z28" s="491"/>
      <c r="AA28" s="463"/>
      <c r="AB28" s="463"/>
      <c r="AC28" s="463"/>
      <c r="AD28" s="463"/>
      <c r="AE28" s="463"/>
      <c r="AF28" s="463"/>
      <c r="AG28" s="463"/>
      <c r="AH28" s="465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4"/>
      <c r="AU28" s="463"/>
      <c r="AV28" s="460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0"/>
      <c r="BI28" s="449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/>
    </row>
    <row r="29" spans="1:71" ht="18" customHeight="1" x14ac:dyDescent="0.25">
      <c r="A29" s="430" t="s">
        <v>228</v>
      </c>
      <c r="B29" s="436" t="s">
        <v>265</v>
      </c>
      <c r="C29" s="460"/>
      <c r="D29" s="463"/>
      <c r="E29" s="463"/>
      <c r="F29" s="464"/>
      <c r="G29" s="463"/>
      <c r="H29" s="463"/>
      <c r="I29" s="463"/>
      <c r="J29" s="463"/>
      <c r="K29" s="463"/>
      <c r="L29" s="463"/>
      <c r="M29" s="463"/>
      <c r="N29" s="463"/>
      <c r="O29" s="464"/>
      <c r="P29" s="463"/>
      <c r="Q29" s="463"/>
      <c r="R29" s="463"/>
      <c r="S29" s="463"/>
      <c r="T29" s="463"/>
      <c r="U29" s="460"/>
      <c r="V29" s="463"/>
      <c r="W29" s="463"/>
      <c r="X29" s="460"/>
      <c r="Y29" s="464"/>
      <c r="Z29" s="463"/>
      <c r="AA29" s="491"/>
      <c r="AB29" s="463"/>
      <c r="AC29" s="469"/>
      <c r="AD29" s="469"/>
      <c r="AE29" s="469"/>
      <c r="AF29" s="469"/>
      <c r="AG29" s="469"/>
      <c r="AH29" s="465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4"/>
      <c r="AU29" s="463"/>
      <c r="AV29" s="460"/>
      <c r="AW29" s="463"/>
      <c r="AX29" s="431" t="s">
        <v>123</v>
      </c>
      <c r="AY29" s="463"/>
      <c r="AZ29" s="463"/>
      <c r="BA29" s="463"/>
      <c r="BB29" s="463"/>
      <c r="BC29" s="431" t="s">
        <v>123</v>
      </c>
      <c r="BD29" s="463"/>
      <c r="BE29" s="463"/>
      <c r="BF29" s="463"/>
      <c r="BG29" s="463"/>
      <c r="BH29" s="460"/>
      <c r="BI29" s="431" t="s">
        <v>123</v>
      </c>
      <c r="BJ29" s="463"/>
      <c r="BK29" s="463"/>
      <c r="BL29" s="463"/>
      <c r="BM29" s="463"/>
      <c r="BN29" s="463"/>
      <c r="BO29" s="463"/>
      <c r="BP29" s="463"/>
      <c r="BQ29" s="463"/>
      <c r="BR29" s="463"/>
      <c r="BS29" s="463"/>
    </row>
    <row r="30" spans="1:71" ht="18" customHeight="1" x14ac:dyDescent="0.25">
      <c r="A30" s="430" t="s">
        <v>226</v>
      </c>
      <c r="B30" s="436" t="s">
        <v>47</v>
      </c>
      <c r="C30" s="460"/>
      <c r="D30" s="463"/>
      <c r="E30" s="463"/>
      <c r="F30" s="464"/>
      <c r="G30" s="463"/>
      <c r="H30" s="463"/>
      <c r="I30" s="463"/>
      <c r="J30" s="463"/>
      <c r="K30" s="463"/>
      <c r="L30" s="463"/>
      <c r="M30" s="463"/>
      <c r="N30" s="463"/>
      <c r="O30" s="464"/>
      <c r="P30" s="463"/>
      <c r="Q30" s="463"/>
      <c r="R30" s="463"/>
      <c r="S30" s="463"/>
      <c r="T30" s="463"/>
      <c r="U30" s="460"/>
      <c r="V30" s="463"/>
      <c r="W30" s="463"/>
      <c r="X30" s="460"/>
      <c r="Y30" s="464"/>
      <c r="Z30" s="463"/>
      <c r="AA30" s="463"/>
      <c r="AB30" s="491"/>
      <c r="AC30" s="463"/>
      <c r="AD30" s="463"/>
      <c r="AE30" s="463"/>
      <c r="AF30" s="463"/>
      <c r="AG30" s="463"/>
      <c r="AH30" s="465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4"/>
      <c r="AU30" s="463"/>
      <c r="AV30" s="460"/>
      <c r="AW30" s="463"/>
      <c r="AX30" s="463"/>
      <c r="AY30" s="463"/>
      <c r="AZ30" s="463"/>
      <c r="BA30" s="463"/>
      <c r="BB30" s="463"/>
      <c r="BC30" s="463"/>
      <c r="BD30" s="463"/>
      <c r="BE30" s="463"/>
      <c r="BF30" s="463"/>
      <c r="BG30" s="463"/>
      <c r="BH30" s="460"/>
      <c r="BI30" s="449"/>
      <c r="BJ30" s="463"/>
      <c r="BK30" s="463"/>
      <c r="BL30" s="463"/>
      <c r="BM30" s="463"/>
      <c r="BN30" s="463"/>
      <c r="BO30" s="463"/>
      <c r="BP30" s="463"/>
      <c r="BQ30" s="463"/>
      <c r="BR30" s="463"/>
      <c r="BS30" s="463"/>
    </row>
    <row r="31" spans="1:71" ht="18" customHeight="1" x14ac:dyDescent="0.25">
      <c r="A31" s="470" t="s">
        <v>224</v>
      </c>
      <c r="B31" s="467" t="s">
        <v>266</v>
      </c>
      <c r="C31" s="460"/>
      <c r="D31" s="463"/>
      <c r="E31" s="463"/>
      <c r="F31" s="464"/>
      <c r="G31" s="463"/>
      <c r="H31" s="463"/>
      <c r="I31" s="463"/>
      <c r="J31" s="463"/>
      <c r="K31" s="463"/>
      <c r="L31" s="463"/>
      <c r="M31" s="463"/>
      <c r="N31" s="463"/>
      <c r="O31" s="464"/>
      <c r="P31" s="463"/>
      <c r="Q31" s="463"/>
      <c r="R31" s="463"/>
      <c r="S31" s="463"/>
      <c r="T31" s="463"/>
      <c r="U31" s="460"/>
      <c r="V31" s="463"/>
      <c r="W31" s="463"/>
      <c r="X31" s="460"/>
      <c r="Y31" s="464"/>
      <c r="Z31" s="463"/>
      <c r="AA31" s="469"/>
      <c r="AB31" s="463"/>
      <c r="AC31" s="490"/>
      <c r="AD31" s="432" t="s">
        <v>123</v>
      </c>
      <c r="AE31" s="432" t="s">
        <v>123</v>
      </c>
      <c r="AF31" s="432" t="s">
        <v>123</v>
      </c>
      <c r="AG31" s="432" t="s">
        <v>123</v>
      </c>
      <c r="AH31" s="465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4"/>
      <c r="AU31" s="463"/>
      <c r="AV31" s="460"/>
      <c r="AW31" s="463"/>
      <c r="AX31" s="431" t="s">
        <v>123</v>
      </c>
      <c r="AY31" s="463"/>
      <c r="AZ31" s="463"/>
      <c r="BA31" s="463"/>
      <c r="BB31" s="463"/>
      <c r="BC31" s="431" t="s">
        <v>123</v>
      </c>
      <c r="BD31" s="463"/>
      <c r="BE31" s="463"/>
      <c r="BF31" s="463"/>
      <c r="BG31" s="463"/>
      <c r="BH31" s="460"/>
      <c r="BI31" s="431" t="s">
        <v>123</v>
      </c>
      <c r="BJ31" s="463"/>
      <c r="BK31" s="463"/>
      <c r="BL31" s="463"/>
      <c r="BM31" s="431" t="s">
        <v>123</v>
      </c>
      <c r="BN31" s="431" t="s">
        <v>123</v>
      </c>
      <c r="BO31" s="463"/>
      <c r="BP31" s="463"/>
      <c r="BQ31" s="463"/>
      <c r="BR31" s="463"/>
      <c r="BS31" s="463"/>
    </row>
    <row r="32" spans="1:71" ht="18" customHeight="1" x14ac:dyDescent="0.25">
      <c r="A32" s="470" t="s">
        <v>223</v>
      </c>
      <c r="B32" s="467" t="s">
        <v>260</v>
      </c>
      <c r="C32" s="460"/>
      <c r="D32" s="463"/>
      <c r="E32" s="463"/>
      <c r="F32" s="464"/>
      <c r="G32" s="463"/>
      <c r="H32" s="463"/>
      <c r="I32" s="463"/>
      <c r="J32" s="463"/>
      <c r="K32" s="463"/>
      <c r="L32" s="463"/>
      <c r="M32" s="463"/>
      <c r="N32" s="463"/>
      <c r="O32" s="464"/>
      <c r="P32" s="463"/>
      <c r="Q32" s="463"/>
      <c r="R32" s="463"/>
      <c r="S32" s="463"/>
      <c r="T32" s="463"/>
      <c r="U32" s="460"/>
      <c r="V32" s="463"/>
      <c r="W32" s="463"/>
      <c r="X32" s="460"/>
      <c r="Y32" s="464"/>
      <c r="Z32" s="463"/>
      <c r="AA32" s="469"/>
      <c r="AB32" s="463"/>
      <c r="AC32" s="477" t="s">
        <v>123</v>
      </c>
      <c r="AD32" s="490"/>
      <c r="AE32" s="432" t="s">
        <v>123</v>
      </c>
      <c r="AF32" s="432" t="s">
        <v>123</v>
      </c>
      <c r="AG32" s="432" t="s">
        <v>123</v>
      </c>
      <c r="AH32" s="465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4"/>
      <c r="AU32" s="463"/>
      <c r="AV32" s="460"/>
      <c r="AW32" s="463"/>
      <c r="AX32" s="431" t="s">
        <v>123</v>
      </c>
      <c r="AY32" s="463"/>
      <c r="AZ32" s="463"/>
      <c r="BA32" s="463"/>
      <c r="BB32" s="463"/>
      <c r="BC32" s="431" t="s">
        <v>123</v>
      </c>
      <c r="BD32" s="463"/>
      <c r="BE32" s="463"/>
      <c r="BF32" s="463"/>
      <c r="BG32" s="463"/>
      <c r="BH32" s="460"/>
      <c r="BI32" s="431" t="s">
        <v>123</v>
      </c>
      <c r="BJ32" s="463"/>
      <c r="BK32" s="463"/>
      <c r="BL32" s="463"/>
      <c r="BM32" s="431" t="s">
        <v>123</v>
      </c>
      <c r="BN32" s="431" t="s">
        <v>123</v>
      </c>
      <c r="BO32" s="463"/>
      <c r="BP32" s="463"/>
      <c r="BQ32" s="463"/>
      <c r="BR32" s="463"/>
      <c r="BS32" s="463"/>
    </row>
    <row r="33" spans="1:71" ht="18" customHeight="1" x14ac:dyDescent="0.25">
      <c r="A33" s="470" t="s">
        <v>222</v>
      </c>
      <c r="B33" s="467" t="s">
        <v>50</v>
      </c>
      <c r="C33" s="460"/>
      <c r="D33" s="463"/>
      <c r="E33" s="463"/>
      <c r="F33" s="464"/>
      <c r="G33" s="463"/>
      <c r="H33" s="463"/>
      <c r="I33" s="463"/>
      <c r="J33" s="463"/>
      <c r="K33" s="463"/>
      <c r="L33" s="463"/>
      <c r="M33" s="463"/>
      <c r="N33" s="463"/>
      <c r="O33" s="464"/>
      <c r="P33" s="463"/>
      <c r="Q33" s="463"/>
      <c r="R33" s="463"/>
      <c r="S33" s="463"/>
      <c r="T33" s="463"/>
      <c r="U33" s="460"/>
      <c r="V33" s="463"/>
      <c r="W33" s="463"/>
      <c r="X33" s="460"/>
      <c r="Y33" s="464"/>
      <c r="Z33" s="463"/>
      <c r="AA33" s="469"/>
      <c r="AB33" s="463"/>
      <c r="AC33" s="477" t="s">
        <v>123</v>
      </c>
      <c r="AD33" s="477" t="s">
        <v>123</v>
      </c>
      <c r="AE33" s="490"/>
      <c r="AF33" s="477"/>
      <c r="AG33" s="477"/>
      <c r="AH33" s="465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4"/>
      <c r="AU33" s="463"/>
      <c r="AV33" s="460"/>
      <c r="AW33" s="463"/>
      <c r="AX33" s="431" t="s">
        <v>123</v>
      </c>
      <c r="AY33" s="463"/>
      <c r="AZ33" s="463"/>
      <c r="BA33" s="463"/>
      <c r="BB33" s="463"/>
      <c r="BC33" s="431" t="s">
        <v>123</v>
      </c>
      <c r="BD33" s="463"/>
      <c r="BE33" s="463"/>
      <c r="BF33" s="463"/>
      <c r="BG33" s="463"/>
      <c r="BH33" s="460"/>
      <c r="BI33" s="431" t="s">
        <v>184</v>
      </c>
      <c r="BJ33" s="463"/>
      <c r="BK33" s="463"/>
      <c r="BL33" s="463"/>
      <c r="BM33" s="463"/>
      <c r="BN33" s="463"/>
      <c r="BO33" s="463"/>
      <c r="BP33" s="463"/>
      <c r="BQ33" s="463"/>
      <c r="BR33" s="463"/>
      <c r="BS33" s="463"/>
    </row>
    <row r="34" spans="1:71" ht="18" customHeight="1" x14ac:dyDescent="0.25">
      <c r="A34" s="470" t="s">
        <v>221</v>
      </c>
      <c r="B34" s="471" t="s">
        <v>51</v>
      </c>
      <c r="C34" s="460"/>
      <c r="D34" s="463"/>
      <c r="E34" s="463"/>
      <c r="F34" s="464"/>
      <c r="G34" s="463"/>
      <c r="H34" s="463"/>
      <c r="I34" s="463"/>
      <c r="J34" s="463"/>
      <c r="K34" s="463"/>
      <c r="L34" s="463"/>
      <c r="M34" s="463"/>
      <c r="N34" s="463"/>
      <c r="O34" s="464"/>
      <c r="P34" s="463"/>
      <c r="Q34" s="463"/>
      <c r="R34" s="463"/>
      <c r="S34" s="463"/>
      <c r="T34" s="463"/>
      <c r="U34" s="460"/>
      <c r="V34" s="463"/>
      <c r="W34" s="463"/>
      <c r="X34" s="460"/>
      <c r="Y34" s="464"/>
      <c r="Z34" s="463"/>
      <c r="AA34" s="469"/>
      <c r="AB34" s="463"/>
      <c r="AC34" s="477" t="s">
        <v>123</v>
      </c>
      <c r="AD34" s="477" t="s">
        <v>123</v>
      </c>
      <c r="AE34" s="477"/>
      <c r="AF34" s="490"/>
      <c r="AG34" s="477"/>
      <c r="AH34" s="465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4"/>
      <c r="AU34" s="463"/>
      <c r="AV34" s="460"/>
      <c r="AW34" s="463"/>
      <c r="AX34" s="431" t="s">
        <v>123</v>
      </c>
      <c r="AY34" s="463"/>
      <c r="AZ34" s="463"/>
      <c r="BA34" s="463"/>
      <c r="BB34" s="463"/>
      <c r="BC34" s="431" t="s">
        <v>123</v>
      </c>
      <c r="BD34" s="463"/>
      <c r="BE34" s="463"/>
      <c r="BF34" s="463"/>
      <c r="BG34" s="463"/>
      <c r="BH34" s="460"/>
      <c r="BI34" s="431" t="s">
        <v>184</v>
      </c>
      <c r="BJ34" s="463"/>
      <c r="BK34" s="463"/>
      <c r="BL34" s="463"/>
      <c r="BM34" s="463"/>
      <c r="BN34" s="463"/>
      <c r="BO34" s="463"/>
      <c r="BP34" s="463"/>
      <c r="BQ34" s="463"/>
      <c r="BR34" s="463"/>
      <c r="BS34" s="463"/>
    </row>
    <row r="35" spans="1:71" ht="18" customHeight="1" x14ac:dyDescent="0.25">
      <c r="A35" s="470" t="s">
        <v>220</v>
      </c>
      <c r="B35" s="471" t="s">
        <v>52</v>
      </c>
      <c r="C35" s="460"/>
      <c r="D35" s="463"/>
      <c r="E35" s="463"/>
      <c r="F35" s="464"/>
      <c r="G35" s="463"/>
      <c r="H35" s="463"/>
      <c r="I35" s="463"/>
      <c r="J35" s="463"/>
      <c r="K35" s="463"/>
      <c r="L35" s="463"/>
      <c r="M35" s="463"/>
      <c r="N35" s="463"/>
      <c r="O35" s="464"/>
      <c r="P35" s="463"/>
      <c r="Q35" s="463"/>
      <c r="R35" s="463"/>
      <c r="S35" s="463"/>
      <c r="T35" s="463"/>
      <c r="U35" s="460"/>
      <c r="V35" s="463"/>
      <c r="W35" s="463"/>
      <c r="X35" s="460"/>
      <c r="Y35" s="464"/>
      <c r="Z35" s="463"/>
      <c r="AA35" s="469"/>
      <c r="AB35" s="463"/>
      <c r="AC35" s="477" t="s">
        <v>123</v>
      </c>
      <c r="AD35" s="477" t="s">
        <v>123</v>
      </c>
      <c r="AE35" s="477"/>
      <c r="AF35" s="477"/>
      <c r="AG35" s="490"/>
      <c r="AH35" s="465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4"/>
      <c r="AU35" s="463"/>
      <c r="AV35" s="460"/>
      <c r="AW35" s="463"/>
      <c r="AX35" s="431" t="s">
        <v>123</v>
      </c>
      <c r="AY35" s="463"/>
      <c r="AZ35" s="463"/>
      <c r="BA35" s="463"/>
      <c r="BB35" s="463"/>
      <c r="BC35" s="431" t="s">
        <v>123</v>
      </c>
      <c r="BD35" s="463"/>
      <c r="BE35" s="463"/>
      <c r="BF35" s="463"/>
      <c r="BG35" s="463"/>
      <c r="BH35" s="460"/>
      <c r="BI35" s="431" t="s">
        <v>184</v>
      </c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</row>
    <row r="36" spans="1:71" ht="18" customHeight="1" x14ac:dyDescent="0.25">
      <c r="A36" s="466"/>
      <c r="B36" s="472" t="s">
        <v>219</v>
      </c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9"/>
      <c r="AB36" s="464"/>
      <c r="AC36" s="464"/>
      <c r="AD36" s="464"/>
      <c r="AE36" s="464"/>
      <c r="AF36" s="464"/>
      <c r="AG36" s="464"/>
      <c r="AH36" s="465"/>
      <c r="AI36" s="464"/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50"/>
      <c r="BJ36" s="464"/>
      <c r="BK36" s="464"/>
      <c r="BL36" s="464"/>
      <c r="BM36" s="464"/>
      <c r="BN36" s="464"/>
      <c r="BO36" s="464"/>
      <c r="BP36" s="464"/>
      <c r="BQ36" s="464"/>
      <c r="BR36" s="464"/>
      <c r="BS36" s="464"/>
    </row>
    <row r="37" spans="1:71" ht="18" customHeight="1" x14ac:dyDescent="0.25">
      <c r="A37" s="430" t="s">
        <v>218</v>
      </c>
      <c r="B37" s="471" t="s">
        <v>53</v>
      </c>
      <c r="C37" s="460"/>
      <c r="D37" s="463"/>
      <c r="E37" s="463"/>
      <c r="F37" s="464"/>
      <c r="G37" s="463"/>
      <c r="H37" s="463"/>
      <c r="I37" s="463"/>
      <c r="J37" s="463"/>
      <c r="K37" s="463"/>
      <c r="L37" s="463"/>
      <c r="M37" s="463"/>
      <c r="N37" s="463"/>
      <c r="O37" s="464"/>
      <c r="P37" s="463"/>
      <c r="Q37" s="463"/>
      <c r="R37" s="463"/>
      <c r="S37" s="463"/>
      <c r="T37" s="463"/>
      <c r="U37" s="460"/>
      <c r="V37" s="463"/>
      <c r="W37" s="463"/>
      <c r="X37" s="460"/>
      <c r="Y37" s="464"/>
      <c r="Z37" s="463"/>
      <c r="AA37" s="469"/>
      <c r="AB37" s="463"/>
      <c r="AC37" s="463"/>
      <c r="AD37" s="463"/>
      <c r="AE37" s="463"/>
      <c r="AF37" s="463"/>
      <c r="AG37" s="463"/>
      <c r="AH37" s="465"/>
      <c r="AI37" s="490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4"/>
      <c r="AU37" s="463"/>
      <c r="AV37" s="460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0"/>
      <c r="BI37" s="449"/>
      <c r="BJ37" s="463"/>
      <c r="BK37" s="463"/>
      <c r="BL37" s="463"/>
      <c r="BM37" s="463"/>
      <c r="BN37" s="463"/>
      <c r="BO37" s="463"/>
      <c r="BP37" s="463"/>
      <c r="BQ37" s="463"/>
      <c r="BR37" s="463"/>
      <c r="BS37" s="463"/>
    </row>
    <row r="38" spans="1:71" ht="18" customHeight="1" x14ac:dyDescent="0.25">
      <c r="A38" s="430" t="s">
        <v>217</v>
      </c>
      <c r="B38" s="467" t="s">
        <v>54</v>
      </c>
      <c r="C38" s="460"/>
      <c r="D38" s="463"/>
      <c r="E38" s="463"/>
      <c r="F38" s="464"/>
      <c r="G38" s="463"/>
      <c r="H38" s="463"/>
      <c r="I38" s="463"/>
      <c r="J38" s="463"/>
      <c r="K38" s="463"/>
      <c r="L38" s="463"/>
      <c r="M38" s="463"/>
      <c r="N38" s="463"/>
      <c r="O38" s="464"/>
      <c r="P38" s="463"/>
      <c r="Q38" s="463"/>
      <c r="R38" s="463"/>
      <c r="S38" s="463"/>
      <c r="T38" s="463"/>
      <c r="U38" s="460"/>
      <c r="V38" s="463"/>
      <c r="W38" s="463"/>
      <c r="X38" s="460"/>
      <c r="Y38" s="464"/>
      <c r="Z38" s="463"/>
      <c r="AA38" s="463"/>
      <c r="AB38" s="463"/>
      <c r="AC38" s="463"/>
      <c r="AD38" s="463"/>
      <c r="AE38" s="463"/>
      <c r="AF38" s="463"/>
      <c r="AG38" s="463"/>
      <c r="AH38" s="465"/>
      <c r="AI38" s="463"/>
      <c r="AJ38" s="490"/>
      <c r="AK38" s="463"/>
      <c r="AL38" s="463"/>
      <c r="AM38" s="463"/>
      <c r="AN38" s="463"/>
      <c r="AO38" s="463"/>
      <c r="AP38" s="463"/>
      <c r="AQ38" s="463"/>
      <c r="AR38" s="463"/>
      <c r="AS38" s="463"/>
      <c r="AT38" s="464"/>
      <c r="AU38" s="463"/>
      <c r="AV38" s="460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0"/>
      <c r="BI38" s="449"/>
      <c r="BJ38" s="463"/>
      <c r="BK38" s="463"/>
      <c r="BL38" s="463"/>
      <c r="BM38" s="463"/>
      <c r="BN38" s="463"/>
      <c r="BO38" s="463"/>
      <c r="BP38" s="463"/>
      <c r="BQ38" s="463"/>
      <c r="BR38" s="463"/>
      <c r="BS38" s="463"/>
    </row>
    <row r="39" spans="1:71" ht="18" customHeight="1" x14ac:dyDescent="0.25">
      <c r="A39" s="430" t="s">
        <v>216</v>
      </c>
      <c r="B39" s="471" t="s">
        <v>55</v>
      </c>
      <c r="C39" s="460"/>
      <c r="D39" s="463"/>
      <c r="E39" s="463"/>
      <c r="F39" s="464"/>
      <c r="G39" s="463"/>
      <c r="H39" s="463"/>
      <c r="I39" s="463"/>
      <c r="J39" s="463"/>
      <c r="K39" s="463"/>
      <c r="L39" s="463"/>
      <c r="M39" s="463"/>
      <c r="N39" s="463"/>
      <c r="O39" s="464"/>
      <c r="P39" s="463"/>
      <c r="Q39" s="463"/>
      <c r="R39" s="463"/>
      <c r="S39" s="463"/>
      <c r="T39" s="463"/>
      <c r="U39" s="460"/>
      <c r="V39" s="463"/>
      <c r="W39" s="463"/>
      <c r="X39" s="460"/>
      <c r="Y39" s="464"/>
      <c r="Z39" s="463"/>
      <c r="AA39" s="463"/>
      <c r="AB39" s="463"/>
      <c r="AC39" s="463"/>
      <c r="AD39" s="463"/>
      <c r="AE39" s="463"/>
      <c r="AF39" s="463"/>
      <c r="AG39" s="463"/>
      <c r="AH39" s="465"/>
      <c r="AI39" s="463"/>
      <c r="AJ39" s="463"/>
      <c r="AK39" s="490"/>
      <c r="AL39" s="463"/>
      <c r="AM39" s="463"/>
      <c r="AN39" s="463"/>
      <c r="AO39" s="463"/>
      <c r="AP39" s="463"/>
      <c r="AQ39" s="463"/>
      <c r="AR39" s="463"/>
      <c r="AS39" s="463"/>
      <c r="AT39" s="464"/>
      <c r="AU39" s="463"/>
      <c r="AV39" s="460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0"/>
      <c r="BI39" s="449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</row>
    <row r="40" spans="1:71" ht="18" customHeight="1" x14ac:dyDescent="0.25">
      <c r="A40" s="430" t="s">
        <v>215</v>
      </c>
      <c r="B40" s="471" t="s">
        <v>56</v>
      </c>
      <c r="C40" s="460"/>
      <c r="D40" s="463"/>
      <c r="E40" s="463"/>
      <c r="F40" s="464"/>
      <c r="G40" s="463"/>
      <c r="H40" s="463"/>
      <c r="I40" s="463"/>
      <c r="J40" s="463"/>
      <c r="K40" s="463"/>
      <c r="L40" s="463"/>
      <c r="M40" s="463"/>
      <c r="N40" s="463"/>
      <c r="O40" s="464"/>
      <c r="P40" s="463"/>
      <c r="Q40" s="463"/>
      <c r="R40" s="463"/>
      <c r="S40" s="463"/>
      <c r="T40" s="463"/>
      <c r="U40" s="460"/>
      <c r="V40" s="463"/>
      <c r="W40" s="463"/>
      <c r="X40" s="460"/>
      <c r="Y40" s="464"/>
      <c r="Z40" s="463"/>
      <c r="AA40" s="463"/>
      <c r="AB40" s="463"/>
      <c r="AC40" s="463"/>
      <c r="AD40" s="463"/>
      <c r="AE40" s="463"/>
      <c r="AF40" s="463"/>
      <c r="AG40" s="463"/>
      <c r="AH40" s="465"/>
      <c r="AI40" s="463"/>
      <c r="AJ40" s="463"/>
      <c r="AK40" s="463"/>
      <c r="AL40" s="490"/>
      <c r="AM40" s="463"/>
      <c r="AN40" s="463"/>
      <c r="AO40" s="463"/>
      <c r="AP40" s="463"/>
      <c r="AQ40" s="463"/>
      <c r="AR40" s="463"/>
      <c r="AS40" s="463"/>
      <c r="AT40" s="464"/>
      <c r="AU40" s="463"/>
      <c r="AV40" s="460"/>
      <c r="AW40" s="463"/>
      <c r="AX40" s="463"/>
      <c r="AY40" s="463"/>
      <c r="AZ40" s="463"/>
      <c r="BA40" s="463"/>
      <c r="BB40" s="463"/>
      <c r="BC40" s="463"/>
      <c r="BD40" s="463"/>
      <c r="BE40" s="463"/>
      <c r="BF40" s="463"/>
      <c r="BG40" s="463"/>
      <c r="BH40" s="460"/>
      <c r="BI40" s="449"/>
      <c r="BJ40" s="463"/>
      <c r="BK40" s="463"/>
      <c r="BL40" s="463"/>
      <c r="BM40" s="463"/>
      <c r="BN40" s="463"/>
      <c r="BO40" s="463"/>
      <c r="BP40" s="463"/>
      <c r="BQ40" s="463"/>
      <c r="BR40" s="463"/>
      <c r="BS40" s="463"/>
    </row>
    <row r="41" spans="1:71" ht="18" customHeight="1" x14ac:dyDescent="0.25">
      <c r="A41" s="430" t="s">
        <v>214</v>
      </c>
      <c r="B41" s="471" t="s">
        <v>57</v>
      </c>
      <c r="C41" s="460"/>
      <c r="D41" s="463"/>
      <c r="E41" s="463"/>
      <c r="F41" s="464"/>
      <c r="G41" s="463"/>
      <c r="H41" s="463"/>
      <c r="I41" s="463"/>
      <c r="J41" s="463"/>
      <c r="K41" s="463"/>
      <c r="L41" s="463"/>
      <c r="M41" s="463"/>
      <c r="N41" s="463"/>
      <c r="O41" s="464"/>
      <c r="P41" s="463"/>
      <c r="Q41" s="463"/>
      <c r="R41" s="463"/>
      <c r="S41" s="463"/>
      <c r="T41" s="463"/>
      <c r="U41" s="460"/>
      <c r="V41" s="463"/>
      <c r="W41" s="463"/>
      <c r="X41" s="460"/>
      <c r="Y41" s="464"/>
      <c r="Z41" s="463"/>
      <c r="AA41" s="463"/>
      <c r="AB41" s="463"/>
      <c r="AC41" s="463"/>
      <c r="AD41" s="463"/>
      <c r="AE41" s="463"/>
      <c r="AF41" s="463"/>
      <c r="AG41" s="463"/>
      <c r="AH41" s="465"/>
      <c r="AI41" s="463"/>
      <c r="AJ41" s="463"/>
      <c r="AK41" s="463"/>
      <c r="AL41" s="463"/>
      <c r="AM41" s="490"/>
      <c r="AN41" s="463"/>
      <c r="AO41" s="463"/>
      <c r="AP41" s="463"/>
      <c r="AQ41" s="463"/>
      <c r="AR41" s="463"/>
      <c r="AS41" s="463"/>
      <c r="AT41" s="464"/>
      <c r="AU41" s="463"/>
      <c r="AV41" s="460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0"/>
      <c r="BI41" s="449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</row>
    <row r="42" spans="1:71" ht="18" customHeight="1" x14ac:dyDescent="0.25">
      <c r="A42" s="430" t="s">
        <v>213</v>
      </c>
      <c r="B42" s="467" t="s">
        <v>58</v>
      </c>
      <c r="C42" s="460"/>
      <c r="D42" s="463"/>
      <c r="E42" s="463"/>
      <c r="F42" s="464"/>
      <c r="G42" s="463"/>
      <c r="H42" s="463"/>
      <c r="I42" s="463"/>
      <c r="J42" s="463"/>
      <c r="K42" s="463"/>
      <c r="L42" s="463"/>
      <c r="M42" s="463"/>
      <c r="N42" s="463"/>
      <c r="O42" s="464"/>
      <c r="P42" s="463"/>
      <c r="Q42" s="463"/>
      <c r="R42" s="463"/>
      <c r="S42" s="463"/>
      <c r="T42" s="463"/>
      <c r="U42" s="460"/>
      <c r="V42" s="463"/>
      <c r="W42" s="463"/>
      <c r="X42" s="460"/>
      <c r="Y42" s="464"/>
      <c r="Z42" s="463"/>
      <c r="AA42" s="463"/>
      <c r="AB42" s="463"/>
      <c r="AC42" s="463"/>
      <c r="AD42" s="463"/>
      <c r="AE42" s="463"/>
      <c r="AF42" s="463"/>
      <c r="AG42" s="463"/>
      <c r="AH42" s="465"/>
      <c r="AI42" s="463"/>
      <c r="AJ42" s="463"/>
      <c r="AK42" s="463"/>
      <c r="AL42" s="463"/>
      <c r="AM42" s="463"/>
      <c r="AN42" s="490"/>
      <c r="AO42" s="463"/>
      <c r="AP42" s="463"/>
      <c r="AQ42" s="463"/>
      <c r="AR42" s="463"/>
      <c r="AS42" s="463"/>
      <c r="AT42" s="464"/>
      <c r="AU42" s="463"/>
      <c r="AV42" s="460"/>
      <c r="AW42" s="463"/>
      <c r="AX42" s="463"/>
      <c r="AY42" s="463"/>
      <c r="AZ42" s="463"/>
      <c r="BA42" s="463"/>
      <c r="BB42" s="431"/>
      <c r="BC42" s="463"/>
      <c r="BD42" s="463"/>
      <c r="BE42" s="463"/>
      <c r="BF42" s="463"/>
      <c r="BG42" s="463"/>
      <c r="BH42" s="460"/>
      <c r="BI42" s="449"/>
      <c r="BJ42" s="463"/>
      <c r="BK42" s="463"/>
      <c r="BL42" s="463"/>
      <c r="BM42" s="463"/>
      <c r="BN42" s="463"/>
      <c r="BO42" s="463"/>
      <c r="BP42" s="463"/>
      <c r="BQ42" s="463"/>
      <c r="BR42" s="463"/>
      <c r="BS42" s="463"/>
    </row>
    <row r="43" spans="1:71" ht="18" customHeight="1" x14ac:dyDescent="0.25">
      <c r="A43" s="430" t="s">
        <v>212</v>
      </c>
      <c r="B43" s="467" t="s">
        <v>211</v>
      </c>
      <c r="C43" s="460"/>
      <c r="D43" s="463"/>
      <c r="E43" s="463"/>
      <c r="F43" s="464"/>
      <c r="G43" s="463"/>
      <c r="H43" s="463"/>
      <c r="I43" s="463"/>
      <c r="J43" s="463"/>
      <c r="K43" s="463"/>
      <c r="L43" s="463"/>
      <c r="M43" s="463"/>
      <c r="N43" s="463"/>
      <c r="O43" s="464"/>
      <c r="P43" s="463"/>
      <c r="Q43" s="463"/>
      <c r="R43" s="463"/>
      <c r="S43" s="463"/>
      <c r="T43" s="463"/>
      <c r="U43" s="460"/>
      <c r="V43" s="463"/>
      <c r="W43" s="463"/>
      <c r="X43" s="460"/>
      <c r="Y43" s="464"/>
      <c r="Z43" s="463"/>
      <c r="AA43" s="463"/>
      <c r="AB43" s="463"/>
      <c r="AC43" s="463"/>
      <c r="AD43" s="463"/>
      <c r="AE43" s="463"/>
      <c r="AF43" s="463"/>
      <c r="AG43" s="463"/>
      <c r="AH43" s="465"/>
      <c r="AI43" s="463"/>
      <c r="AJ43" s="463"/>
      <c r="AK43" s="463"/>
      <c r="AL43" s="463"/>
      <c r="AM43" s="463"/>
      <c r="AN43" s="463"/>
      <c r="AO43" s="490"/>
      <c r="AP43" s="463"/>
      <c r="AQ43" s="463"/>
      <c r="AR43" s="463"/>
      <c r="AS43" s="463"/>
      <c r="AT43" s="464"/>
      <c r="AU43" s="463"/>
      <c r="AV43" s="460"/>
      <c r="AW43" s="432" t="s">
        <v>123</v>
      </c>
      <c r="AX43" s="463"/>
      <c r="AY43" s="463"/>
      <c r="AZ43" s="463"/>
      <c r="BA43" s="463"/>
      <c r="BB43" s="432" t="s">
        <v>123</v>
      </c>
      <c r="BC43" s="463"/>
      <c r="BD43" s="463"/>
      <c r="BE43" s="463"/>
      <c r="BF43" s="463"/>
      <c r="BG43" s="463"/>
      <c r="BH43" s="460"/>
      <c r="BI43" s="449"/>
      <c r="BJ43" s="463"/>
      <c r="BK43" s="463"/>
      <c r="BL43" s="463"/>
      <c r="BM43" s="463"/>
      <c r="BN43" s="463"/>
      <c r="BO43" s="463"/>
      <c r="BP43" s="463"/>
      <c r="BQ43" s="431" t="s">
        <v>123</v>
      </c>
      <c r="BR43" s="463"/>
      <c r="BS43" s="463"/>
    </row>
    <row r="44" spans="1:71" ht="18" customHeight="1" x14ac:dyDescent="0.25">
      <c r="A44" s="430"/>
      <c r="B44" s="473" t="s">
        <v>210</v>
      </c>
      <c r="C44" s="460"/>
      <c r="D44" s="463"/>
      <c r="E44" s="463"/>
      <c r="F44" s="464"/>
      <c r="G44" s="463"/>
      <c r="H44" s="463"/>
      <c r="I44" s="463"/>
      <c r="J44" s="463"/>
      <c r="K44" s="463"/>
      <c r="L44" s="463"/>
      <c r="M44" s="463"/>
      <c r="N44" s="463"/>
      <c r="O44" s="464"/>
      <c r="P44" s="463"/>
      <c r="Q44" s="463"/>
      <c r="R44" s="463"/>
      <c r="S44" s="463"/>
      <c r="T44" s="463"/>
      <c r="U44" s="460"/>
      <c r="V44" s="463"/>
      <c r="W44" s="463"/>
      <c r="X44" s="460"/>
      <c r="Y44" s="464"/>
      <c r="Z44" s="463"/>
      <c r="AA44" s="463"/>
      <c r="AB44" s="463"/>
      <c r="AC44" s="463"/>
      <c r="AD44" s="463"/>
      <c r="AE44" s="463"/>
      <c r="AF44" s="463"/>
      <c r="AG44" s="463"/>
      <c r="AH44" s="465"/>
      <c r="AI44" s="463"/>
      <c r="AJ44" s="463"/>
      <c r="AK44" s="463"/>
      <c r="AL44" s="463"/>
      <c r="AM44" s="463"/>
      <c r="AN44" s="463"/>
      <c r="AO44" s="463"/>
      <c r="AP44" s="491"/>
      <c r="AQ44" s="463"/>
      <c r="AR44" s="463"/>
      <c r="AS44" s="463"/>
      <c r="AT44" s="464"/>
      <c r="AU44" s="463"/>
      <c r="AV44" s="460"/>
      <c r="AW44" s="463"/>
      <c r="AX44" s="463"/>
      <c r="AY44" s="463"/>
      <c r="AZ44" s="463"/>
      <c r="BA44" s="463"/>
      <c r="BB44" s="463"/>
      <c r="BC44" s="463"/>
      <c r="BD44" s="463"/>
      <c r="BE44" s="463"/>
      <c r="BF44" s="463"/>
      <c r="BG44" s="463"/>
      <c r="BH44" s="460"/>
      <c r="BI44" s="449"/>
      <c r="BJ44" s="463"/>
      <c r="BK44" s="463"/>
      <c r="BL44" s="463"/>
      <c r="BM44" s="463"/>
      <c r="BN44" s="463"/>
      <c r="BO44" s="463"/>
      <c r="BP44" s="463"/>
      <c r="BQ44" s="463"/>
      <c r="BR44" s="463"/>
      <c r="BS44" s="463"/>
    </row>
    <row r="45" spans="1:71" ht="18" customHeight="1" x14ac:dyDescent="0.25">
      <c r="A45" s="430" t="s">
        <v>209</v>
      </c>
      <c r="B45" s="436" t="s">
        <v>59</v>
      </c>
      <c r="C45" s="460"/>
      <c r="D45" s="463"/>
      <c r="E45" s="463"/>
      <c r="F45" s="464"/>
      <c r="G45" s="463"/>
      <c r="H45" s="463"/>
      <c r="I45" s="463"/>
      <c r="J45" s="463"/>
      <c r="K45" s="463"/>
      <c r="L45" s="463"/>
      <c r="M45" s="463"/>
      <c r="N45" s="463"/>
      <c r="O45" s="464"/>
      <c r="P45" s="463"/>
      <c r="Q45" s="463"/>
      <c r="R45" s="463"/>
      <c r="S45" s="463"/>
      <c r="T45" s="463"/>
      <c r="U45" s="460"/>
      <c r="V45" s="463"/>
      <c r="W45" s="463"/>
      <c r="X45" s="460"/>
      <c r="Y45" s="464"/>
      <c r="Z45" s="463"/>
      <c r="AA45" s="463"/>
      <c r="AB45" s="463"/>
      <c r="AC45" s="463"/>
      <c r="AD45" s="463"/>
      <c r="AE45" s="463"/>
      <c r="AF45" s="463"/>
      <c r="AG45" s="463"/>
      <c r="AH45" s="465"/>
      <c r="AI45" s="463"/>
      <c r="AJ45" s="463"/>
      <c r="AK45" s="463"/>
      <c r="AL45" s="463"/>
      <c r="AM45" s="463"/>
      <c r="AN45" s="463"/>
      <c r="AO45" s="463"/>
      <c r="AP45" s="463"/>
      <c r="AQ45" s="491"/>
      <c r="AR45" s="463"/>
      <c r="AS45" s="463"/>
      <c r="AT45" s="464"/>
      <c r="AU45" s="463"/>
      <c r="AV45" s="460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0"/>
      <c r="BI45" s="449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</row>
    <row r="46" spans="1:71" ht="18" customHeight="1" x14ac:dyDescent="0.25">
      <c r="A46" s="430" t="s">
        <v>208</v>
      </c>
      <c r="B46" s="436" t="s">
        <v>207</v>
      </c>
      <c r="C46" s="460"/>
      <c r="D46" s="463"/>
      <c r="E46" s="463"/>
      <c r="F46" s="464"/>
      <c r="G46" s="463"/>
      <c r="H46" s="463"/>
      <c r="I46" s="463"/>
      <c r="J46" s="463"/>
      <c r="K46" s="463"/>
      <c r="L46" s="463"/>
      <c r="M46" s="463"/>
      <c r="N46" s="463"/>
      <c r="O46" s="464"/>
      <c r="P46" s="463"/>
      <c r="Q46" s="463"/>
      <c r="R46" s="463"/>
      <c r="S46" s="463"/>
      <c r="T46" s="463"/>
      <c r="U46" s="460"/>
      <c r="V46" s="463"/>
      <c r="W46" s="463"/>
      <c r="X46" s="460"/>
      <c r="Y46" s="464"/>
      <c r="Z46" s="463"/>
      <c r="AA46" s="463"/>
      <c r="AB46" s="463"/>
      <c r="AC46" s="463"/>
      <c r="AD46" s="463"/>
      <c r="AE46" s="463"/>
      <c r="AF46" s="463"/>
      <c r="AG46" s="463"/>
      <c r="AH46" s="465"/>
      <c r="AI46" s="463"/>
      <c r="AJ46" s="463"/>
      <c r="AK46" s="463"/>
      <c r="AL46" s="463"/>
      <c r="AM46" s="463"/>
      <c r="AN46" s="463"/>
      <c r="AO46" s="463"/>
      <c r="AP46" s="463"/>
      <c r="AQ46" s="463"/>
      <c r="AR46" s="491"/>
      <c r="AS46" s="463"/>
      <c r="AT46" s="464"/>
      <c r="AU46" s="463"/>
      <c r="AV46" s="460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0"/>
      <c r="BI46" s="449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</row>
    <row r="47" spans="1:71" ht="18" customHeight="1" x14ac:dyDescent="0.25">
      <c r="A47" s="430" t="s">
        <v>206</v>
      </c>
      <c r="B47" s="436" t="s">
        <v>205</v>
      </c>
      <c r="C47" s="460"/>
      <c r="D47" s="463"/>
      <c r="E47" s="463"/>
      <c r="F47" s="464"/>
      <c r="G47" s="463"/>
      <c r="H47" s="463"/>
      <c r="I47" s="463"/>
      <c r="J47" s="463"/>
      <c r="K47" s="463"/>
      <c r="L47" s="463"/>
      <c r="M47" s="463"/>
      <c r="N47" s="463"/>
      <c r="O47" s="464"/>
      <c r="P47" s="463"/>
      <c r="Q47" s="463"/>
      <c r="R47" s="463"/>
      <c r="S47" s="463"/>
      <c r="T47" s="463"/>
      <c r="U47" s="460"/>
      <c r="V47" s="463"/>
      <c r="W47" s="463"/>
      <c r="X47" s="460"/>
      <c r="Y47" s="464"/>
      <c r="Z47" s="463"/>
      <c r="AA47" s="463"/>
      <c r="AB47" s="463"/>
      <c r="AC47" s="463"/>
      <c r="AD47" s="463"/>
      <c r="AE47" s="463"/>
      <c r="AF47" s="463"/>
      <c r="AG47" s="463"/>
      <c r="AH47" s="465"/>
      <c r="AI47" s="463"/>
      <c r="AJ47" s="463"/>
      <c r="AK47" s="463"/>
      <c r="AL47" s="463"/>
      <c r="AM47" s="463"/>
      <c r="AN47" s="463"/>
      <c r="AO47" s="463"/>
      <c r="AP47" s="463"/>
      <c r="AQ47" s="463"/>
      <c r="AR47" s="463"/>
      <c r="AS47" s="491"/>
      <c r="AT47" s="464"/>
      <c r="AU47" s="463"/>
      <c r="AV47" s="460"/>
      <c r="AW47" s="463"/>
      <c r="AX47" s="46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0"/>
      <c r="BI47" s="449"/>
      <c r="BJ47" s="463"/>
      <c r="BK47" s="463"/>
      <c r="BL47" s="463"/>
      <c r="BM47" s="463"/>
      <c r="BN47" s="463"/>
      <c r="BO47" s="463"/>
      <c r="BP47" s="463"/>
      <c r="BQ47" s="463"/>
      <c r="BR47" s="463"/>
      <c r="BS47" s="463"/>
    </row>
    <row r="48" spans="1:71" ht="18" customHeight="1" x14ac:dyDescent="0.25">
      <c r="A48" s="430"/>
      <c r="B48" s="435" t="s">
        <v>204</v>
      </c>
      <c r="C48" s="460"/>
      <c r="D48" s="463"/>
      <c r="E48" s="463"/>
      <c r="F48" s="464"/>
      <c r="G48" s="463"/>
      <c r="H48" s="463"/>
      <c r="I48" s="463"/>
      <c r="J48" s="463"/>
      <c r="K48" s="463"/>
      <c r="L48" s="463"/>
      <c r="M48" s="463"/>
      <c r="N48" s="463"/>
      <c r="O48" s="464"/>
      <c r="P48" s="463"/>
      <c r="Q48" s="463"/>
      <c r="R48" s="463"/>
      <c r="S48" s="463"/>
      <c r="T48" s="463"/>
      <c r="U48" s="460"/>
      <c r="V48" s="463"/>
      <c r="W48" s="463"/>
      <c r="X48" s="460"/>
      <c r="Y48" s="464"/>
      <c r="Z48" s="463"/>
      <c r="AA48" s="463"/>
      <c r="AB48" s="463"/>
      <c r="AC48" s="463"/>
      <c r="AD48" s="463"/>
      <c r="AE48" s="463"/>
      <c r="AF48" s="463"/>
      <c r="AG48" s="463"/>
      <c r="AH48" s="465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464"/>
      <c r="AU48" s="463"/>
      <c r="AV48" s="460"/>
      <c r="AW48" s="463"/>
      <c r="AX48" s="46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0"/>
      <c r="BI48" s="449"/>
      <c r="BJ48" s="463"/>
      <c r="BK48" s="463"/>
      <c r="BL48" s="463"/>
      <c r="BM48" s="463"/>
      <c r="BN48" s="463"/>
      <c r="BO48" s="463"/>
      <c r="BP48" s="463"/>
      <c r="BQ48" s="463"/>
      <c r="BR48" s="463"/>
      <c r="BS48" s="463"/>
    </row>
    <row r="49" spans="1:71" ht="18" customHeight="1" x14ac:dyDescent="0.25">
      <c r="A49" s="430" t="s">
        <v>203</v>
      </c>
      <c r="B49" s="467" t="s">
        <v>202</v>
      </c>
      <c r="C49" s="460"/>
      <c r="D49" s="463"/>
      <c r="E49" s="463"/>
      <c r="F49" s="464"/>
      <c r="G49" s="463"/>
      <c r="H49" s="463"/>
      <c r="I49" s="463"/>
      <c r="J49" s="463"/>
      <c r="K49" s="463"/>
      <c r="L49" s="463"/>
      <c r="M49" s="463"/>
      <c r="N49" s="463"/>
      <c r="O49" s="464"/>
      <c r="P49" s="463"/>
      <c r="Q49" s="463"/>
      <c r="R49" s="463"/>
      <c r="S49" s="463"/>
      <c r="T49" s="463"/>
      <c r="U49" s="460"/>
      <c r="V49" s="463"/>
      <c r="W49" s="463"/>
      <c r="X49" s="460"/>
      <c r="Y49" s="464"/>
      <c r="Z49" s="463"/>
      <c r="AA49" s="463"/>
      <c r="AB49" s="463"/>
      <c r="AC49" s="463"/>
      <c r="AD49" s="463"/>
      <c r="AE49" s="463"/>
      <c r="AF49" s="463"/>
      <c r="AG49" s="463"/>
      <c r="AH49" s="465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4"/>
      <c r="AU49" s="491"/>
      <c r="AV49" s="460"/>
      <c r="AW49" s="431" t="s">
        <v>123</v>
      </c>
      <c r="AX49" s="463"/>
      <c r="AY49" s="463"/>
      <c r="AZ49" s="463"/>
      <c r="BA49" s="463"/>
      <c r="BB49" s="431" t="s">
        <v>123</v>
      </c>
      <c r="BC49" s="463"/>
      <c r="BD49" s="463"/>
      <c r="BE49" s="463"/>
      <c r="BF49" s="463"/>
      <c r="BG49" s="463"/>
      <c r="BH49" s="460"/>
      <c r="BI49" s="449"/>
      <c r="BJ49" s="463"/>
      <c r="BK49" s="463"/>
      <c r="BL49" s="463"/>
      <c r="BM49" s="463"/>
      <c r="BN49" s="463"/>
      <c r="BO49" s="463"/>
      <c r="BP49" s="463"/>
      <c r="BQ49" s="431" t="s">
        <v>123</v>
      </c>
      <c r="BR49" s="463"/>
      <c r="BS49" s="463"/>
    </row>
    <row r="50" spans="1:71" ht="18" customHeight="1" x14ac:dyDescent="0.25">
      <c r="A50" s="459"/>
      <c r="B50" s="433" t="s">
        <v>201</v>
      </c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1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48"/>
      <c r="BJ50" s="460"/>
      <c r="BK50" s="460"/>
      <c r="BL50" s="460"/>
      <c r="BM50" s="460"/>
      <c r="BN50" s="460"/>
      <c r="BO50" s="460"/>
      <c r="BP50" s="460"/>
      <c r="BQ50" s="460"/>
      <c r="BR50" s="460"/>
      <c r="BS50" s="460"/>
    </row>
    <row r="51" spans="1:71" ht="18" customHeight="1" x14ac:dyDescent="0.25">
      <c r="A51" s="430" t="s">
        <v>200</v>
      </c>
      <c r="B51" s="474" t="s">
        <v>199</v>
      </c>
      <c r="C51" s="460"/>
      <c r="D51" s="463"/>
      <c r="E51" s="463"/>
      <c r="F51" s="464"/>
      <c r="G51" s="463"/>
      <c r="H51" s="463"/>
      <c r="I51" s="463"/>
      <c r="J51" s="463"/>
      <c r="K51" s="463"/>
      <c r="L51" s="463"/>
      <c r="M51" s="463"/>
      <c r="N51" s="463"/>
      <c r="O51" s="464"/>
      <c r="P51" s="463"/>
      <c r="Q51" s="463"/>
      <c r="R51" s="463"/>
      <c r="S51" s="463"/>
      <c r="T51" s="463"/>
      <c r="U51" s="460"/>
      <c r="V51" s="463"/>
      <c r="W51" s="463"/>
      <c r="X51" s="460"/>
      <c r="Y51" s="464"/>
      <c r="Z51" s="463"/>
      <c r="AA51" s="463"/>
      <c r="AB51" s="463"/>
      <c r="AC51" s="463"/>
      <c r="AD51" s="463"/>
      <c r="AE51" s="463"/>
      <c r="AF51" s="463"/>
      <c r="AG51" s="463"/>
      <c r="AH51" s="465"/>
      <c r="AI51" s="463"/>
      <c r="AJ51" s="463"/>
      <c r="AK51" s="463"/>
      <c r="AL51" s="463"/>
      <c r="AM51" s="463"/>
      <c r="AN51" s="463"/>
      <c r="AO51" s="431" t="s">
        <v>123</v>
      </c>
      <c r="AP51" s="463"/>
      <c r="AQ51" s="463"/>
      <c r="AR51" s="463"/>
      <c r="AS51" s="463"/>
      <c r="AT51" s="464"/>
      <c r="AU51" s="431" t="s">
        <v>123</v>
      </c>
      <c r="AV51" s="460"/>
      <c r="AW51" s="491"/>
      <c r="AX51" s="463"/>
      <c r="AY51" s="463"/>
      <c r="AZ51" s="463"/>
      <c r="BA51" s="463"/>
      <c r="BB51" s="463"/>
      <c r="BC51" s="463"/>
      <c r="BD51" s="463"/>
      <c r="BE51" s="463"/>
      <c r="BF51" s="463"/>
      <c r="BG51" s="431" t="s">
        <v>123</v>
      </c>
      <c r="BH51" s="460"/>
      <c r="BI51" s="449"/>
      <c r="BJ51" s="463"/>
      <c r="BK51" s="463"/>
      <c r="BL51" s="463"/>
      <c r="BM51" s="463"/>
      <c r="BN51" s="463"/>
      <c r="BO51" s="463"/>
      <c r="BP51" s="463"/>
      <c r="BQ51" s="463"/>
      <c r="BR51" s="463"/>
      <c r="BS51" s="463"/>
    </row>
    <row r="52" spans="1:71" ht="18" customHeight="1" x14ac:dyDescent="0.25">
      <c r="A52" s="430" t="s">
        <v>198</v>
      </c>
      <c r="B52" s="467" t="s">
        <v>146</v>
      </c>
      <c r="C52" s="460"/>
      <c r="D52" s="463"/>
      <c r="E52" s="463"/>
      <c r="F52" s="464"/>
      <c r="G52" s="431" t="s">
        <v>123</v>
      </c>
      <c r="H52" s="431" t="s">
        <v>123</v>
      </c>
      <c r="I52" s="431" t="s">
        <v>123</v>
      </c>
      <c r="J52" s="431" t="s">
        <v>123</v>
      </c>
      <c r="K52" s="431" t="s">
        <v>123</v>
      </c>
      <c r="L52" s="463"/>
      <c r="M52" s="431" t="s">
        <v>123</v>
      </c>
      <c r="N52" s="431" t="s">
        <v>123</v>
      </c>
      <c r="O52" s="464"/>
      <c r="P52" s="463"/>
      <c r="Q52" s="463"/>
      <c r="R52" s="463"/>
      <c r="S52" s="463"/>
      <c r="T52" s="463"/>
      <c r="U52" s="460"/>
      <c r="V52" s="463"/>
      <c r="W52" s="463"/>
      <c r="X52" s="460"/>
      <c r="Y52" s="464"/>
      <c r="Z52" s="463"/>
      <c r="AA52" s="431" t="s">
        <v>123</v>
      </c>
      <c r="AB52" s="463"/>
      <c r="AC52" s="431" t="s">
        <v>123</v>
      </c>
      <c r="AD52" s="431" t="s">
        <v>123</v>
      </c>
      <c r="AE52" s="431" t="s">
        <v>123</v>
      </c>
      <c r="AF52" s="431" t="s">
        <v>123</v>
      </c>
      <c r="AG52" s="431" t="s">
        <v>123</v>
      </c>
      <c r="AH52" s="465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4"/>
      <c r="AU52" s="463"/>
      <c r="AV52" s="460"/>
      <c r="AW52" s="463"/>
      <c r="AX52" s="491"/>
      <c r="AY52" s="463"/>
      <c r="AZ52" s="463"/>
      <c r="BA52" s="463"/>
      <c r="BB52" s="463"/>
      <c r="BC52" s="463"/>
      <c r="BD52" s="463"/>
      <c r="BE52" s="463"/>
      <c r="BF52" s="463"/>
      <c r="BG52" s="431" t="s">
        <v>123</v>
      </c>
      <c r="BH52" s="460"/>
      <c r="BI52" s="449"/>
      <c r="BJ52" s="463"/>
      <c r="BK52" s="463"/>
      <c r="BL52" s="463"/>
      <c r="BM52" s="463"/>
      <c r="BN52" s="463"/>
      <c r="BO52" s="463"/>
      <c r="BP52" s="463"/>
      <c r="BQ52" s="463"/>
      <c r="BR52" s="463"/>
      <c r="BS52" s="463"/>
    </row>
    <row r="53" spans="1:71" ht="18" customHeight="1" x14ac:dyDescent="0.25">
      <c r="A53" s="430" t="s">
        <v>197</v>
      </c>
      <c r="B53" s="474" t="s">
        <v>61</v>
      </c>
      <c r="C53" s="460"/>
      <c r="D53" s="463"/>
      <c r="E53" s="463"/>
      <c r="F53" s="464"/>
      <c r="G53" s="463"/>
      <c r="H53" s="463"/>
      <c r="I53" s="463"/>
      <c r="J53" s="463"/>
      <c r="K53" s="463"/>
      <c r="L53" s="463"/>
      <c r="M53" s="463"/>
      <c r="N53" s="463"/>
      <c r="O53" s="464"/>
      <c r="P53" s="463"/>
      <c r="Q53" s="463"/>
      <c r="R53" s="463"/>
      <c r="S53" s="463"/>
      <c r="T53" s="463"/>
      <c r="U53" s="460"/>
      <c r="V53" s="463"/>
      <c r="W53" s="463"/>
      <c r="X53" s="460"/>
      <c r="Y53" s="464"/>
      <c r="Z53" s="463"/>
      <c r="AA53" s="463"/>
      <c r="AB53" s="463"/>
      <c r="AC53" s="463"/>
      <c r="AD53" s="463"/>
      <c r="AE53" s="463"/>
      <c r="AF53" s="463"/>
      <c r="AG53" s="463"/>
      <c r="AH53" s="465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4"/>
      <c r="AU53" s="463"/>
      <c r="AV53" s="460"/>
      <c r="AW53" s="463"/>
      <c r="AX53" s="463"/>
      <c r="AY53" s="491"/>
      <c r="AZ53" s="463"/>
      <c r="BA53" s="463"/>
      <c r="BB53" s="463"/>
      <c r="BC53" s="463"/>
      <c r="BD53" s="463"/>
      <c r="BE53" s="463"/>
      <c r="BF53" s="463"/>
      <c r="BG53" s="431" t="s">
        <v>123</v>
      </c>
      <c r="BH53" s="460"/>
      <c r="BI53" s="449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</row>
    <row r="54" spans="1:71" ht="18" customHeight="1" x14ac:dyDescent="0.25">
      <c r="A54" s="430" t="s">
        <v>196</v>
      </c>
      <c r="B54" s="474" t="s">
        <v>62</v>
      </c>
      <c r="C54" s="460"/>
      <c r="D54" s="463"/>
      <c r="E54" s="463"/>
      <c r="F54" s="464"/>
      <c r="G54" s="463"/>
      <c r="H54" s="463"/>
      <c r="I54" s="463"/>
      <c r="J54" s="463"/>
      <c r="K54" s="463"/>
      <c r="L54" s="463"/>
      <c r="M54" s="463"/>
      <c r="N54" s="463"/>
      <c r="O54" s="464"/>
      <c r="P54" s="463"/>
      <c r="Q54" s="463"/>
      <c r="R54" s="463"/>
      <c r="S54" s="463"/>
      <c r="T54" s="463"/>
      <c r="U54" s="460"/>
      <c r="V54" s="463"/>
      <c r="W54" s="463"/>
      <c r="X54" s="460"/>
      <c r="Y54" s="464"/>
      <c r="Z54" s="463"/>
      <c r="AA54" s="463"/>
      <c r="AB54" s="463"/>
      <c r="AC54" s="463"/>
      <c r="AD54" s="463"/>
      <c r="AE54" s="463"/>
      <c r="AF54" s="463"/>
      <c r="AG54" s="463"/>
      <c r="AH54" s="465"/>
      <c r="AI54" s="463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4"/>
      <c r="AU54" s="463"/>
      <c r="AV54" s="460"/>
      <c r="AW54" s="463"/>
      <c r="AX54" s="463"/>
      <c r="AY54" s="463"/>
      <c r="AZ54" s="491"/>
      <c r="BA54" s="463"/>
      <c r="BB54" s="463"/>
      <c r="BC54" s="463"/>
      <c r="BD54" s="463"/>
      <c r="BE54" s="463"/>
      <c r="BF54" s="463"/>
      <c r="BG54" s="431" t="s">
        <v>123</v>
      </c>
      <c r="BH54" s="460"/>
      <c r="BI54" s="449"/>
      <c r="BJ54" s="463"/>
      <c r="BK54" s="463"/>
      <c r="BL54" s="463"/>
      <c r="BM54" s="463"/>
      <c r="BN54" s="463"/>
      <c r="BO54" s="463"/>
      <c r="BP54" s="463"/>
      <c r="BQ54" s="463"/>
      <c r="BR54" s="463"/>
      <c r="BS54" s="463"/>
    </row>
    <row r="55" spans="1:71" ht="18" customHeight="1" x14ac:dyDescent="0.25">
      <c r="A55" s="430" t="s">
        <v>195</v>
      </c>
      <c r="B55" s="474" t="s">
        <v>194</v>
      </c>
      <c r="C55" s="460"/>
      <c r="D55" s="463"/>
      <c r="E55" s="463"/>
      <c r="F55" s="464"/>
      <c r="G55" s="463"/>
      <c r="H55" s="463"/>
      <c r="I55" s="463"/>
      <c r="J55" s="463"/>
      <c r="K55" s="463"/>
      <c r="L55" s="463"/>
      <c r="M55" s="463"/>
      <c r="N55" s="463"/>
      <c r="O55" s="464"/>
      <c r="P55" s="463"/>
      <c r="Q55" s="463"/>
      <c r="R55" s="463"/>
      <c r="S55" s="463"/>
      <c r="T55" s="463"/>
      <c r="U55" s="460"/>
      <c r="V55" s="463"/>
      <c r="W55" s="463"/>
      <c r="X55" s="460"/>
      <c r="Y55" s="464"/>
      <c r="Z55" s="463"/>
      <c r="AA55" s="463"/>
      <c r="AB55" s="463"/>
      <c r="AC55" s="463"/>
      <c r="AD55" s="463"/>
      <c r="AE55" s="463"/>
      <c r="AF55" s="463"/>
      <c r="AG55" s="463"/>
      <c r="AH55" s="465"/>
      <c r="AI55" s="463"/>
      <c r="AJ55" s="463"/>
      <c r="AK55" s="463"/>
      <c r="AL55" s="463"/>
      <c r="AM55" s="463"/>
      <c r="AN55" s="463"/>
      <c r="AO55" s="463"/>
      <c r="AP55" s="463"/>
      <c r="AQ55" s="463"/>
      <c r="AR55" s="463"/>
      <c r="AS55" s="463"/>
      <c r="AT55" s="464"/>
      <c r="AU55" s="463"/>
      <c r="AV55" s="460"/>
      <c r="AW55" s="463"/>
      <c r="AX55" s="463"/>
      <c r="AY55" s="463"/>
      <c r="AZ55" s="463"/>
      <c r="BA55" s="491"/>
      <c r="BB55" s="463"/>
      <c r="BC55" s="463"/>
      <c r="BD55" s="463"/>
      <c r="BE55" s="463"/>
      <c r="BF55" s="463"/>
      <c r="BG55" s="431" t="s">
        <v>123</v>
      </c>
      <c r="BH55" s="460"/>
      <c r="BI55" s="449"/>
      <c r="BJ55" s="463"/>
      <c r="BK55" s="463"/>
      <c r="BL55" s="463"/>
      <c r="BM55" s="463"/>
      <c r="BN55" s="463"/>
      <c r="BO55" s="463"/>
      <c r="BP55" s="463"/>
      <c r="BQ55" s="463"/>
      <c r="BR55" s="463"/>
      <c r="BS55" s="463"/>
    </row>
    <row r="56" spans="1:71" ht="18" customHeight="1" x14ac:dyDescent="0.25">
      <c r="A56" s="430" t="s">
        <v>193</v>
      </c>
      <c r="B56" s="474" t="s">
        <v>64</v>
      </c>
      <c r="C56" s="460"/>
      <c r="D56" s="463"/>
      <c r="E56" s="463"/>
      <c r="F56" s="464"/>
      <c r="G56" s="463"/>
      <c r="H56" s="463"/>
      <c r="I56" s="463"/>
      <c r="J56" s="463"/>
      <c r="K56" s="463"/>
      <c r="L56" s="463"/>
      <c r="M56" s="463"/>
      <c r="N56" s="463"/>
      <c r="O56" s="464"/>
      <c r="P56" s="463"/>
      <c r="Q56" s="463"/>
      <c r="R56" s="463"/>
      <c r="S56" s="463"/>
      <c r="T56" s="463"/>
      <c r="U56" s="460"/>
      <c r="V56" s="463"/>
      <c r="W56" s="463"/>
      <c r="X56" s="460"/>
      <c r="Y56" s="464"/>
      <c r="Z56" s="463"/>
      <c r="AA56" s="463"/>
      <c r="AB56" s="463"/>
      <c r="AC56" s="463"/>
      <c r="AD56" s="463"/>
      <c r="AE56" s="463"/>
      <c r="AF56" s="463"/>
      <c r="AG56" s="463"/>
      <c r="AH56" s="465"/>
      <c r="AI56" s="463"/>
      <c r="AJ56" s="463"/>
      <c r="AK56" s="463"/>
      <c r="AL56" s="463"/>
      <c r="AM56" s="463"/>
      <c r="AN56" s="463"/>
      <c r="AO56" s="431" t="s">
        <v>123</v>
      </c>
      <c r="AP56" s="463"/>
      <c r="AQ56" s="463"/>
      <c r="AR56" s="463"/>
      <c r="AS56" s="463"/>
      <c r="AT56" s="464"/>
      <c r="AU56" s="431" t="s">
        <v>123</v>
      </c>
      <c r="AV56" s="460"/>
      <c r="AW56" s="463"/>
      <c r="AX56" s="463"/>
      <c r="AY56" s="463"/>
      <c r="AZ56" s="463"/>
      <c r="BA56" s="463"/>
      <c r="BB56" s="491"/>
      <c r="BC56" s="463"/>
      <c r="BD56" s="463"/>
      <c r="BE56" s="463"/>
      <c r="BF56" s="463"/>
      <c r="BG56" s="431" t="s">
        <v>123</v>
      </c>
      <c r="BH56" s="460"/>
      <c r="BI56" s="449"/>
      <c r="BJ56" s="463"/>
      <c r="BK56" s="463"/>
      <c r="BL56" s="463"/>
      <c r="BM56" s="463"/>
      <c r="BN56" s="463"/>
      <c r="BO56" s="463"/>
      <c r="BP56" s="463"/>
      <c r="BQ56" s="463"/>
      <c r="BR56" s="463"/>
      <c r="BS56" s="463"/>
    </row>
    <row r="57" spans="1:71" ht="18" customHeight="1" x14ac:dyDescent="0.25">
      <c r="A57" s="430" t="s">
        <v>192</v>
      </c>
      <c r="B57" s="474" t="s">
        <v>191</v>
      </c>
      <c r="C57" s="460"/>
      <c r="D57" s="463"/>
      <c r="E57" s="463"/>
      <c r="F57" s="464"/>
      <c r="G57" s="431" t="s">
        <v>123</v>
      </c>
      <c r="H57" s="431" t="s">
        <v>123</v>
      </c>
      <c r="I57" s="431" t="s">
        <v>123</v>
      </c>
      <c r="J57" s="431" t="s">
        <v>123</v>
      </c>
      <c r="K57" s="431" t="s">
        <v>123</v>
      </c>
      <c r="L57" s="463"/>
      <c r="M57" s="431" t="s">
        <v>123</v>
      </c>
      <c r="N57" s="431" t="s">
        <v>123</v>
      </c>
      <c r="O57" s="464"/>
      <c r="P57" s="463"/>
      <c r="Q57" s="463"/>
      <c r="R57" s="463"/>
      <c r="S57" s="463"/>
      <c r="T57" s="463"/>
      <c r="U57" s="460"/>
      <c r="V57" s="463"/>
      <c r="W57" s="463"/>
      <c r="X57" s="460"/>
      <c r="Y57" s="464"/>
      <c r="Z57" s="463"/>
      <c r="AA57" s="432" t="s">
        <v>123</v>
      </c>
      <c r="AB57" s="463"/>
      <c r="AC57" s="431" t="s">
        <v>123</v>
      </c>
      <c r="AD57" s="431" t="s">
        <v>123</v>
      </c>
      <c r="AE57" s="431" t="s">
        <v>123</v>
      </c>
      <c r="AF57" s="431" t="s">
        <v>123</v>
      </c>
      <c r="AG57" s="431" t="s">
        <v>123</v>
      </c>
      <c r="AH57" s="465"/>
      <c r="AI57" s="463"/>
      <c r="AJ57" s="463"/>
      <c r="AK57" s="463"/>
      <c r="AL57" s="463"/>
      <c r="AM57" s="463"/>
      <c r="AN57" s="463"/>
      <c r="AO57" s="463"/>
      <c r="AP57" s="463"/>
      <c r="AQ57" s="463"/>
      <c r="AR57" s="463"/>
      <c r="AS57" s="463"/>
      <c r="AT57" s="464"/>
      <c r="AU57" s="463"/>
      <c r="AV57" s="460"/>
      <c r="AW57" s="463"/>
      <c r="AX57" s="463"/>
      <c r="AY57" s="463"/>
      <c r="AZ57" s="463"/>
      <c r="BA57" s="463"/>
      <c r="BB57" s="463"/>
      <c r="BC57" s="491"/>
      <c r="BD57" s="463"/>
      <c r="BE57" s="463"/>
      <c r="BF57" s="463"/>
      <c r="BG57" s="431" t="s">
        <v>123</v>
      </c>
      <c r="BH57" s="460"/>
      <c r="BI57" s="449"/>
      <c r="BJ57" s="463"/>
      <c r="BK57" s="463"/>
      <c r="BL57" s="463"/>
      <c r="BM57" s="463"/>
      <c r="BN57" s="463"/>
      <c r="BO57" s="463"/>
      <c r="BP57" s="463"/>
      <c r="BQ57" s="463"/>
      <c r="BR57" s="463"/>
      <c r="BS57" s="463"/>
    </row>
    <row r="58" spans="1:71" ht="18" customHeight="1" x14ac:dyDescent="0.25">
      <c r="A58" s="430" t="s">
        <v>190</v>
      </c>
      <c r="B58" s="474" t="s">
        <v>66</v>
      </c>
      <c r="C58" s="460"/>
      <c r="D58" s="463"/>
      <c r="E58" s="463"/>
      <c r="F58" s="464"/>
      <c r="G58" s="463"/>
      <c r="H58" s="463"/>
      <c r="I58" s="463"/>
      <c r="J58" s="463"/>
      <c r="K58" s="463"/>
      <c r="L58" s="463"/>
      <c r="M58" s="463"/>
      <c r="N58" s="463"/>
      <c r="O58" s="464"/>
      <c r="P58" s="463"/>
      <c r="Q58" s="463"/>
      <c r="R58" s="463"/>
      <c r="S58" s="463"/>
      <c r="T58" s="463"/>
      <c r="U58" s="460"/>
      <c r="V58" s="463"/>
      <c r="W58" s="463"/>
      <c r="X58" s="460"/>
      <c r="Y58" s="464"/>
      <c r="Z58" s="463"/>
      <c r="AA58" s="463"/>
      <c r="AB58" s="463"/>
      <c r="AC58" s="463"/>
      <c r="AD58" s="463"/>
      <c r="AE58" s="463"/>
      <c r="AF58" s="463"/>
      <c r="AG58" s="463"/>
      <c r="AH58" s="465"/>
      <c r="AI58" s="463"/>
      <c r="AJ58" s="463"/>
      <c r="AK58" s="463"/>
      <c r="AL58" s="463"/>
      <c r="AM58" s="463"/>
      <c r="AN58" s="463"/>
      <c r="AO58" s="463"/>
      <c r="AP58" s="463"/>
      <c r="AQ58" s="463"/>
      <c r="AR58" s="463"/>
      <c r="AS58" s="463"/>
      <c r="AT58" s="464"/>
      <c r="AU58" s="463"/>
      <c r="AV58" s="460"/>
      <c r="AW58" s="463"/>
      <c r="AX58" s="463"/>
      <c r="AY58" s="463"/>
      <c r="AZ58" s="463"/>
      <c r="BA58" s="463"/>
      <c r="BB58" s="463"/>
      <c r="BC58" s="463"/>
      <c r="BD58" s="491"/>
      <c r="BE58" s="463"/>
      <c r="BF58" s="463"/>
      <c r="BG58" s="431" t="s">
        <v>123</v>
      </c>
      <c r="BH58" s="460"/>
      <c r="BI58" s="449"/>
      <c r="BJ58" s="463"/>
      <c r="BK58" s="463"/>
      <c r="BL58" s="463"/>
      <c r="BM58" s="463"/>
      <c r="BN58" s="463"/>
      <c r="BO58" s="463"/>
      <c r="BP58" s="463"/>
      <c r="BQ58" s="463"/>
      <c r="BR58" s="463"/>
      <c r="BS58" s="463"/>
    </row>
    <row r="59" spans="1:71" ht="18" customHeight="1" x14ac:dyDescent="0.25">
      <c r="A59" s="430" t="s">
        <v>189</v>
      </c>
      <c r="B59" s="474" t="s">
        <v>67</v>
      </c>
      <c r="C59" s="460"/>
      <c r="D59" s="463"/>
      <c r="E59" s="463"/>
      <c r="F59" s="464"/>
      <c r="G59" s="463"/>
      <c r="H59" s="463"/>
      <c r="I59" s="463"/>
      <c r="J59" s="463"/>
      <c r="K59" s="463"/>
      <c r="L59" s="463"/>
      <c r="M59" s="463"/>
      <c r="N59" s="463"/>
      <c r="O59" s="464"/>
      <c r="P59" s="463"/>
      <c r="Q59" s="463"/>
      <c r="R59" s="463"/>
      <c r="S59" s="463"/>
      <c r="T59" s="463"/>
      <c r="U59" s="460"/>
      <c r="V59" s="463"/>
      <c r="W59" s="463"/>
      <c r="X59" s="460"/>
      <c r="Y59" s="464"/>
      <c r="Z59" s="463"/>
      <c r="AA59" s="463"/>
      <c r="AB59" s="463"/>
      <c r="AC59" s="463"/>
      <c r="AD59" s="463"/>
      <c r="AE59" s="463"/>
      <c r="AF59" s="463"/>
      <c r="AG59" s="463"/>
      <c r="AH59" s="465"/>
      <c r="AI59" s="463"/>
      <c r="AJ59" s="463"/>
      <c r="AK59" s="463"/>
      <c r="AL59" s="463"/>
      <c r="AM59" s="463"/>
      <c r="AN59" s="463"/>
      <c r="AO59" s="463"/>
      <c r="AP59" s="463"/>
      <c r="AQ59" s="463"/>
      <c r="AR59" s="463"/>
      <c r="AS59" s="463"/>
      <c r="AT59" s="464"/>
      <c r="AU59" s="463"/>
      <c r="AV59" s="460"/>
      <c r="AW59" s="463"/>
      <c r="AX59" s="463"/>
      <c r="AY59" s="463"/>
      <c r="AZ59" s="463"/>
      <c r="BA59" s="463"/>
      <c r="BB59" s="463"/>
      <c r="BC59" s="463"/>
      <c r="BD59" s="463"/>
      <c r="BE59" s="491"/>
      <c r="BF59" s="463"/>
      <c r="BG59" s="431" t="s">
        <v>123</v>
      </c>
      <c r="BH59" s="460"/>
      <c r="BI59" s="449"/>
      <c r="BJ59" s="463"/>
      <c r="BK59" s="463"/>
      <c r="BL59" s="463"/>
      <c r="BM59" s="463"/>
      <c r="BN59" s="463"/>
      <c r="BO59" s="463"/>
      <c r="BP59" s="463"/>
      <c r="BQ59" s="463"/>
      <c r="BR59" s="463"/>
      <c r="BS59" s="463"/>
    </row>
    <row r="60" spans="1:71" ht="18" customHeight="1" x14ac:dyDescent="0.25">
      <c r="A60" s="430" t="s">
        <v>188</v>
      </c>
      <c r="B60" s="474" t="s">
        <v>187</v>
      </c>
      <c r="C60" s="460"/>
      <c r="D60" s="463"/>
      <c r="E60" s="463"/>
      <c r="F60" s="464"/>
      <c r="G60" s="463"/>
      <c r="H60" s="463"/>
      <c r="I60" s="463"/>
      <c r="J60" s="463"/>
      <c r="K60" s="463"/>
      <c r="L60" s="463"/>
      <c r="M60" s="463"/>
      <c r="N60" s="463"/>
      <c r="O60" s="464"/>
      <c r="P60" s="463"/>
      <c r="Q60" s="463"/>
      <c r="R60" s="463"/>
      <c r="S60" s="463"/>
      <c r="T60" s="463"/>
      <c r="U60" s="460"/>
      <c r="V60" s="463"/>
      <c r="W60" s="463"/>
      <c r="X60" s="460"/>
      <c r="Y60" s="464"/>
      <c r="Z60" s="463"/>
      <c r="AA60" s="463"/>
      <c r="AB60" s="463"/>
      <c r="AC60" s="463"/>
      <c r="AD60" s="463"/>
      <c r="AE60" s="463"/>
      <c r="AF60" s="463"/>
      <c r="AG60" s="463"/>
      <c r="AH60" s="465"/>
      <c r="AI60" s="463"/>
      <c r="AJ60" s="463"/>
      <c r="AK60" s="463"/>
      <c r="AL60" s="463"/>
      <c r="AM60" s="463"/>
      <c r="AN60" s="463"/>
      <c r="AO60" s="463"/>
      <c r="AP60" s="463"/>
      <c r="AQ60" s="463"/>
      <c r="AR60" s="463"/>
      <c r="AS60" s="463"/>
      <c r="AT60" s="464"/>
      <c r="AU60" s="463"/>
      <c r="AV60" s="460"/>
      <c r="AW60" s="463"/>
      <c r="AX60" s="463"/>
      <c r="AY60" s="463"/>
      <c r="AZ60" s="463"/>
      <c r="BA60" s="463"/>
      <c r="BB60" s="463"/>
      <c r="BC60" s="463"/>
      <c r="BD60" s="463"/>
      <c r="BE60" s="463"/>
      <c r="BF60" s="491"/>
      <c r="BG60" s="431" t="s">
        <v>123</v>
      </c>
      <c r="BH60" s="460"/>
      <c r="BI60" s="449"/>
      <c r="BJ60" s="463"/>
      <c r="BK60" s="463"/>
      <c r="BL60" s="463"/>
      <c r="BM60" s="463"/>
      <c r="BN60" s="463"/>
      <c r="BO60" s="463"/>
      <c r="BP60" s="463"/>
      <c r="BQ60" s="463"/>
      <c r="BR60" s="463"/>
      <c r="BS60" s="463"/>
    </row>
    <row r="61" spans="1:71" ht="18" customHeight="1" x14ac:dyDescent="0.25">
      <c r="A61" s="430" t="s">
        <v>186</v>
      </c>
      <c r="B61" s="467" t="s">
        <v>147</v>
      </c>
      <c r="C61" s="460"/>
      <c r="D61" s="463"/>
      <c r="E61" s="463"/>
      <c r="F61" s="464"/>
      <c r="G61" s="463"/>
      <c r="H61" s="463"/>
      <c r="I61" s="463"/>
      <c r="J61" s="463"/>
      <c r="K61" s="463"/>
      <c r="L61" s="463"/>
      <c r="M61" s="463"/>
      <c r="N61" s="463"/>
      <c r="O61" s="464"/>
      <c r="P61" s="463"/>
      <c r="Q61" s="463"/>
      <c r="R61" s="463"/>
      <c r="S61" s="463"/>
      <c r="T61" s="463"/>
      <c r="U61" s="460"/>
      <c r="V61" s="463"/>
      <c r="W61" s="463"/>
      <c r="X61" s="460"/>
      <c r="Y61" s="464"/>
      <c r="Z61" s="463"/>
      <c r="AA61" s="463"/>
      <c r="AB61" s="463"/>
      <c r="AC61" s="463"/>
      <c r="AD61" s="463"/>
      <c r="AE61" s="463"/>
      <c r="AF61" s="463"/>
      <c r="AG61" s="463"/>
      <c r="AH61" s="465"/>
      <c r="AI61" s="463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4"/>
      <c r="AU61" s="463"/>
      <c r="AV61" s="460"/>
      <c r="AW61" s="431" t="s">
        <v>123</v>
      </c>
      <c r="AX61" s="431" t="s">
        <v>123</v>
      </c>
      <c r="AY61" s="431" t="s">
        <v>123</v>
      </c>
      <c r="AZ61" s="431" t="s">
        <v>123</v>
      </c>
      <c r="BA61" s="431" t="s">
        <v>123</v>
      </c>
      <c r="BB61" s="431" t="s">
        <v>123</v>
      </c>
      <c r="BC61" s="431" t="s">
        <v>123</v>
      </c>
      <c r="BD61" s="431" t="s">
        <v>123</v>
      </c>
      <c r="BE61" s="431" t="s">
        <v>123</v>
      </c>
      <c r="BF61" s="431" t="s">
        <v>123</v>
      </c>
      <c r="BG61" s="491"/>
      <c r="BH61" s="460"/>
      <c r="BI61" s="449"/>
      <c r="BJ61" s="463"/>
      <c r="BK61" s="463"/>
      <c r="BL61" s="463"/>
      <c r="BM61" s="463"/>
      <c r="BN61" s="463"/>
      <c r="BO61" s="463"/>
      <c r="BP61" s="463"/>
      <c r="BQ61" s="463"/>
      <c r="BR61" s="463"/>
      <c r="BS61" s="463"/>
    </row>
    <row r="62" spans="1:71" ht="18" customHeight="1" x14ac:dyDescent="0.25">
      <c r="A62" s="459"/>
      <c r="B62" s="433" t="s">
        <v>69</v>
      </c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1"/>
      <c r="AI62" s="460"/>
      <c r="AJ62" s="460"/>
      <c r="AK62" s="460"/>
      <c r="AL62" s="460"/>
      <c r="AM62" s="460"/>
      <c r="AN62" s="460"/>
      <c r="AO62" s="460"/>
      <c r="AP62" s="460"/>
      <c r="AQ62" s="460"/>
      <c r="AR62" s="460"/>
      <c r="AS62" s="460"/>
      <c r="AT62" s="460"/>
      <c r="AU62" s="460"/>
      <c r="AV62" s="460"/>
      <c r="AW62" s="460"/>
      <c r="AX62" s="460"/>
      <c r="AY62" s="460"/>
      <c r="AZ62" s="460"/>
      <c r="BA62" s="460"/>
      <c r="BB62" s="460"/>
      <c r="BC62" s="460"/>
      <c r="BD62" s="460"/>
      <c r="BE62" s="460"/>
      <c r="BF62" s="460"/>
      <c r="BG62" s="460"/>
      <c r="BH62" s="460"/>
      <c r="BI62" s="448"/>
      <c r="BJ62" s="460"/>
      <c r="BK62" s="460"/>
      <c r="BL62" s="460"/>
      <c r="BM62" s="460"/>
      <c r="BN62" s="460"/>
      <c r="BO62" s="460"/>
      <c r="BP62" s="460"/>
      <c r="BQ62" s="460"/>
      <c r="BR62" s="460"/>
      <c r="BS62" s="460"/>
    </row>
    <row r="63" spans="1:71" ht="18" customHeight="1" x14ac:dyDescent="0.25">
      <c r="A63" s="430" t="s">
        <v>185</v>
      </c>
      <c r="B63" s="474" t="s">
        <v>70</v>
      </c>
      <c r="C63" s="460"/>
      <c r="D63" s="463"/>
      <c r="E63" s="463"/>
      <c r="F63" s="464"/>
      <c r="G63" s="432" t="s">
        <v>123</v>
      </c>
      <c r="H63" s="432" t="s">
        <v>123</v>
      </c>
      <c r="I63" s="432" t="s">
        <v>123</v>
      </c>
      <c r="J63" s="432" t="s">
        <v>123</v>
      </c>
      <c r="K63" s="432" t="s">
        <v>123</v>
      </c>
      <c r="L63" s="432" t="s">
        <v>123</v>
      </c>
      <c r="M63" s="432" t="s">
        <v>123</v>
      </c>
      <c r="N63" s="432" t="s">
        <v>123</v>
      </c>
      <c r="O63" s="464"/>
      <c r="P63" s="463"/>
      <c r="Q63" s="431" t="s">
        <v>123</v>
      </c>
      <c r="R63" s="463"/>
      <c r="S63" s="463"/>
      <c r="T63" s="463"/>
      <c r="U63" s="460"/>
      <c r="V63" s="463"/>
      <c r="W63" s="463"/>
      <c r="X63" s="460"/>
      <c r="Y63" s="464"/>
      <c r="Z63" s="463"/>
      <c r="AA63" s="431" t="s">
        <v>123</v>
      </c>
      <c r="AB63" s="463"/>
      <c r="AC63" s="431" t="s">
        <v>123</v>
      </c>
      <c r="AD63" s="431" t="s">
        <v>123</v>
      </c>
      <c r="AE63" s="431" t="s">
        <v>184</v>
      </c>
      <c r="AF63" s="431" t="s">
        <v>184</v>
      </c>
      <c r="AG63" s="431" t="s">
        <v>184</v>
      </c>
      <c r="AH63" s="465"/>
      <c r="AI63" s="463"/>
      <c r="AJ63" s="463"/>
      <c r="AK63" s="463"/>
      <c r="AL63" s="463"/>
      <c r="AM63" s="463"/>
      <c r="AN63" s="463"/>
      <c r="AO63" s="463"/>
      <c r="AP63" s="463"/>
      <c r="AQ63" s="463"/>
      <c r="AR63" s="463"/>
      <c r="AS63" s="463"/>
      <c r="AT63" s="464"/>
      <c r="AU63" s="463"/>
      <c r="AV63" s="460"/>
      <c r="AW63" s="463"/>
      <c r="AX63" s="463"/>
      <c r="AY63" s="463"/>
      <c r="AZ63" s="463"/>
      <c r="BA63" s="463"/>
      <c r="BB63" s="463"/>
      <c r="BC63" s="463"/>
      <c r="BD63" s="463"/>
      <c r="BE63" s="463"/>
      <c r="BF63" s="463"/>
      <c r="BG63" s="463"/>
      <c r="BH63" s="460"/>
      <c r="BI63" s="490"/>
      <c r="BJ63" s="463"/>
      <c r="BK63" s="463"/>
      <c r="BL63" s="463"/>
      <c r="BM63" s="463"/>
      <c r="BN63" s="463"/>
      <c r="BO63" s="463"/>
      <c r="BP63" s="463"/>
      <c r="BQ63" s="463"/>
      <c r="BR63" s="463"/>
      <c r="BS63" s="463"/>
    </row>
    <row r="64" spans="1:71" ht="18" customHeight="1" x14ac:dyDescent="0.25">
      <c r="A64" s="430" t="s">
        <v>183</v>
      </c>
      <c r="B64" s="474" t="s">
        <v>71</v>
      </c>
      <c r="C64" s="460"/>
      <c r="D64" s="463"/>
      <c r="E64" s="463"/>
      <c r="F64" s="464"/>
      <c r="G64" s="463"/>
      <c r="H64" s="463"/>
      <c r="I64" s="463"/>
      <c r="J64" s="463"/>
      <c r="K64" s="463"/>
      <c r="L64" s="463"/>
      <c r="M64" s="463"/>
      <c r="N64" s="463"/>
      <c r="O64" s="464"/>
      <c r="P64" s="463"/>
      <c r="Q64" s="463"/>
      <c r="R64" s="463"/>
      <c r="S64" s="463"/>
      <c r="T64" s="463"/>
      <c r="U64" s="460"/>
      <c r="V64" s="463"/>
      <c r="W64" s="463"/>
      <c r="X64" s="460"/>
      <c r="Y64" s="464"/>
      <c r="Z64" s="463"/>
      <c r="AA64" s="431"/>
      <c r="AB64" s="463"/>
      <c r="AC64" s="463"/>
      <c r="AD64" s="463"/>
      <c r="AE64" s="463"/>
      <c r="AF64" s="463"/>
      <c r="AG64" s="463"/>
      <c r="AH64" s="465"/>
      <c r="AI64" s="463"/>
      <c r="AJ64" s="463"/>
      <c r="AK64" s="463"/>
      <c r="AL64" s="463"/>
      <c r="AM64" s="463"/>
      <c r="AN64" s="463"/>
      <c r="AO64" s="463"/>
      <c r="AP64" s="463"/>
      <c r="AQ64" s="463"/>
      <c r="AR64" s="463"/>
      <c r="AS64" s="463"/>
      <c r="AT64" s="464"/>
      <c r="AU64" s="463"/>
      <c r="AV64" s="460"/>
      <c r="AW64" s="463"/>
      <c r="AX64" s="463"/>
      <c r="AY64" s="463"/>
      <c r="AZ64" s="463"/>
      <c r="BA64" s="463"/>
      <c r="BB64" s="463"/>
      <c r="BC64" s="463"/>
      <c r="BD64" s="463"/>
      <c r="BE64" s="463"/>
      <c r="BF64" s="463"/>
      <c r="BG64" s="463"/>
      <c r="BH64" s="460"/>
      <c r="BI64" s="449"/>
      <c r="BJ64" s="490"/>
      <c r="BK64" s="463"/>
      <c r="BL64" s="463"/>
      <c r="BM64" s="463"/>
      <c r="BN64" s="463"/>
      <c r="BO64" s="463"/>
      <c r="BP64" s="463"/>
      <c r="BQ64" s="463"/>
      <c r="BR64" s="463"/>
      <c r="BS64" s="463"/>
    </row>
    <row r="65" spans="1:71" ht="18" customHeight="1" x14ac:dyDescent="0.25">
      <c r="A65" s="430" t="s">
        <v>182</v>
      </c>
      <c r="B65" s="474" t="s">
        <v>72</v>
      </c>
      <c r="C65" s="460"/>
      <c r="D65" s="463"/>
      <c r="E65" s="463"/>
      <c r="F65" s="464"/>
      <c r="G65" s="463"/>
      <c r="H65" s="463"/>
      <c r="I65" s="463"/>
      <c r="J65" s="463"/>
      <c r="K65" s="463"/>
      <c r="L65" s="463"/>
      <c r="M65" s="463"/>
      <c r="N65" s="463"/>
      <c r="O65" s="464"/>
      <c r="P65" s="463"/>
      <c r="Q65" s="463"/>
      <c r="R65" s="463"/>
      <c r="S65" s="463"/>
      <c r="T65" s="463"/>
      <c r="U65" s="460"/>
      <c r="V65" s="463"/>
      <c r="W65" s="463"/>
      <c r="X65" s="460"/>
      <c r="Y65" s="464"/>
      <c r="Z65" s="463"/>
      <c r="AA65" s="431"/>
      <c r="AB65" s="463"/>
      <c r="AC65" s="463"/>
      <c r="AD65" s="463"/>
      <c r="AE65" s="463"/>
      <c r="AF65" s="463"/>
      <c r="AG65" s="463"/>
      <c r="AH65" s="465"/>
      <c r="AI65" s="463"/>
      <c r="AJ65" s="463"/>
      <c r="AK65" s="463"/>
      <c r="AL65" s="463"/>
      <c r="AM65" s="463"/>
      <c r="AN65" s="463"/>
      <c r="AO65" s="463"/>
      <c r="AP65" s="463"/>
      <c r="AQ65" s="463"/>
      <c r="AR65" s="463"/>
      <c r="AS65" s="463"/>
      <c r="AT65" s="464"/>
      <c r="AU65" s="463"/>
      <c r="AV65" s="460"/>
      <c r="AW65" s="463"/>
      <c r="AX65" s="463"/>
      <c r="AY65" s="463"/>
      <c r="AZ65" s="463"/>
      <c r="BA65" s="463"/>
      <c r="BB65" s="463"/>
      <c r="BC65" s="463"/>
      <c r="BD65" s="463"/>
      <c r="BE65" s="463"/>
      <c r="BF65" s="463"/>
      <c r="BG65" s="463"/>
      <c r="BH65" s="460"/>
      <c r="BI65" s="449"/>
      <c r="BJ65" s="463"/>
      <c r="BK65" s="490"/>
      <c r="BL65" s="463"/>
      <c r="BM65" s="463"/>
      <c r="BN65" s="463"/>
      <c r="BO65" s="463"/>
      <c r="BP65" s="463"/>
      <c r="BQ65" s="463"/>
      <c r="BR65" s="463"/>
      <c r="BS65" s="463"/>
    </row>
    <row r="66" spans="1:71" ht="18" customHeight="1" x14ac:dyDescent="0.25">
      <c r="A66" s="430" t="s">
        <v>181</v>
      </c>
      <c r="B66" s="474" t="s">
        <v>73</v>
      </c>
      <c r="C66" s="460"/>
      <c r="D66" s="463"/>
      <c r="E66" s="463"/>
      <c r="F66" s="464"/>
      <c r="G66" s="463"/>
      <c r="H66" s="463"/>
      <c r="I66" s="463"/>
      <c r="J66" s="463"/>
      <c r="K66" s="463"/>
      <c r="L66" s="463"/>
      <c r="M66" s="463"/>
      <c r="N66" s="463"/>
      <c r="O66" s="464"/>
      <c r="P66" s="463"/>
      <c r="Q66" s="463"/>
      <c r="R66" s="463"/>
      <c r="S66" s="463"/>
      <c r="T66" s="463"/>
      <c r="U66" s="460"/>
      <c r="V66" s="463"/>
      <c r="W66" s="463"/>
      <c r="X66" s="460"/>
      <c r="Y66" s="464"/>
      <c r="Z66" s="463"/>
      <c r="AA66" s="431"/>
      <c r="AB66" s="463"/>
      <c r="AC66" s="431"/>
      <c r="AD66" s="463"/>
      <c r="AE66" s="463"/>
      <c r="AF66" s="463"/>
      <c r="AG66" s="463"/>
      <c r="AH66" s="465"/>
      <c r="AI66" s="463"/>
      <c r="AJ66" s="463"/>
      <c r="AK66" s="463"/>
      <c r="AL66" s="463"/>
      <c r="AM66" s="463"/>
      <c r="AN66" s="463"/>
      <c r="AO66" s="463"/>
      <c r="AP66" s="463"/>
      <c r="AQ66" s="463"/>
      <c r="AR66" s="463"/>
      <c r="AS66" s="463"/>
      <c r="AT66" s="464"/>
      <c r="AU66" s="463"/>
      <c r="AV66" s="460"/>
      <c r="AW66" s="463"/>
      <c r="AX66" s="463"/>
      <c r="AY66" s="463"/>
      <c r="AZ66" s="463"/>
      <c r="BA66" s="463"/>
      <c r="BB66" s="463"/>
      <c r="BC66" s="463"/>
      <c r="BD66" s="463"/>
      <c r="BE66" s="463"/>
      <c r="BF66" s="463"/>
      <c r="BG66" s="463"/>
      <c r="BH66" s="460"/>
      <c r="BI66" s="449"/>
      <c r="BJ66" s="463"/>
      <c r="BK66" s="463"/>
      <c r="BL66" s="490"/>
      <c r="BM66" s="463"/>
      <c r="BN66" s="463"/>
      <c r="BO66" s="463"/>
      <c r="BP66" s="463"/>
      <c r="BQ66" s="463"/>
      <c r="BR66" s="463"/>
      <c r="BS66" s="463"/>
    </row>
    <row r="67" spans="1:71" ht="18" customHeight="1" x14ac:dyDescent="0.25">
      <c r="A67" s="430" t="s">
        <v>180</v>
      </c>
      <c r="B67" s="474" t="s">
        <v>74</v>
      </c>
      <c r="C67" s="460"/>
      <c r="D67" s="463"/>
      <c r="E67" s="463"/>
      <c r="F67" s="464"/>
      <c r="G67" s="463"/>
      <c r="H67" s="463"/>
      <c r="I67" s="463"/>
      <c r="J67" s="463"/>
      <c r="K67" s="463"/>
      <c r="L67" s="463"/>
      <c r="M67" s="463"/>
      <c r="N67" s="463"/>
      <c r="O67" s="464"/>
      <c r="P67" s="463"/>
      <c r="Q67" s="463"/>
      <c r="R67" s="463"/>
      <c r="S67" s="463"/>
      <c r="T67" s="463"/>
      <c r="U67" s="460"/>
      <c r="V67" s="463"/>
      <c r="W67" s="463"/>
      <c r="X67" s="460"/>
      <c r="Y67" s="464"/>
      <c r="Z67" s="463"/>
      <c r="AA67" s="463"/>
      <c r="AB67" s="463"/>
      <c r="AC67" s="431" t="s">
        <v>123</v>
      </c>
      <c r="AD67" s="431" t="s">
        <v>123</v>
      </c>
      <c r="AE67" s="463"/>
      <c r="AF67" s="463"/>
      <c r="AG67" s="463"/>
      <c r="AH67" s="465"/>
      <c r="AI67" s="463"/>
      <c r="AJ67" s="463"/>
      <c r="AK67" s="463"/>
      <c r="AL67" s="463"/>
      <c r="AM67" s="463"/>
      <c r="AN67" s="463"/>
      <c r="AO67" s="463"/>
      <c r="AP67" s="463"/>
      <c r="AQ67" s="463"/>
      <c r="AR67" s="463"/>
      <c r="AS67" s="463"/>
      <c r="AT67" s="464"/>
      <c r="AU67" s="463"/>
      <c r="AV67" s="460"/>
      <c r="AW67" s="463"/>
      <c r="AX67" s="463"/>
      <c r="AY67" s="463"/>
      <c r="AZ67" s="463"/>
      <c r="BA67" s="463"/>
      <c r="BB67" s="463"/>
      <c r="BC67" s="463"/>
      <c r="BD67" s="463"/>
      <c r="BE67" s="463"/>
      <c r="BF67" s="463"/>
      <c r="BG67" s="463"/>
      <c r="BH67" s="460"/>
      <c r="BI67" s="449"/>
      <c r="BJ67" s="463"/>
      <c r="BK67" s="463"/>
      <c r="BL67" s="463"/>
      <c r="BM67" s="490"/>
      <c r="BN67" s="463"/>
      <c r="BO67" s="463"/>
      <c r="BP67" s="463"/>
      <c r="BQ67" s="463"/>
      <c r="BR67" s="463"/>
      <c r="BS67" s="463"/>
    </row>
    <row r="68" spans="1:71" ht="18" customHeight="1" x14ac:dyDescent="0.25">
      <c r="A68" s="430" t="s">
        <v>179</v>
      </c>
      <c r="B68" s="474" t="s">
        <v>75</v>
      </c>
      <c r="C68" s="460"/>
      <c r="D68" s="463"/>
      <c r="E68" s="463"/>
      <c r="F68" s="464"/>
      <c r="G68" s="463"/>
      <c r="H68" s="463"/>
      <c r="I68" s="463"/>
      <c r="J68" s="463"/>
      <c r="K68" s="463"/>
      <c r="L68" s="463"/>
      <c r="M68" s="463"/>
      <c r="N68" s="463"/>
      <c r="O68" s="464"/>
      <c r="P68" s="463"/>
      <c r="Q68" s="463"/>
      <c r="R68" s="463"/>
      <c r="S68" s="463"/>
      <c r="T68" s="463"/>
      <c r="U68" s="460"/>
      <c r="V68" s="463"/>
      <c r="W68" s="463"/>
      <c r="X68" s="460"/>
      <c r="Y68" s="464"/>
      <c r="Z68" s="463"/>
      <c r="AA68" s="463"/>
      <c r="AB68" s="463"/>
      <c r="AC68" s="431" t="s">
        <v>123</v>
      </c>
      <c r="AD68" s="431" t="s">
        <v>123</v>
      </c>
      <c r="AE68" s="463"/>
      <c r="AF68" s="463"/>
      <c r="AG68" s="463"/>
      <c r="AH68" s="465"/>
      <c r="AI68" s="463"/>
      <c r="AJ68" s="463"/>
      <c r="AK68" s="463"/>
      <c r="AL68" s="463"/>
      <c r="AM68" s="463"/>
      <c r="AN68" s="463"/>
      <c r="AO68" s="463"/>
      <c r="AP68" s="463"/>
      <c r="AQ68" s="463"/>
      <c r="AR68" s="463"/>
      <c r="AS68" s="463"/>
      <c r="AT68" s="464"/>
      <c r="AU68" s="463"/>
      <c r="AV68" s="460"/>
      <c r="AW68" s="463"/>
      <c r="AX68" s="463"/>
      <c r="AY68" s="463"/>
      <c r="AZ68" s="463"/>
      <c r="BA68" s="463"/>
      <c r="BB68" s="463"/>
      <c r="BC68" s="463"/>
      <c r="BD68" s="463"/>
      <c r="BE68" s="463"/>
      <c r="BF68" s="463"/>
      <c r="BG68" s="463"/>
      <c r="BH68" s="460"/>
      <c r="BI68" s="449"/>
      <c r="BJ68" s="463"/>
      <c r="BK68" s="463"/>
      <c r="BL68" s="463"/>
      <c r="BM68" s="463"/>
      <c r="BN68" s="490"/>
      <c r="BO68" s="463"/>
      <c r="BP68" s="463"/>
      <c r="BQ68" s="463"/>
      <c r="BR68" s="463"/>
      <c r="BS68" s="463"/>
    </row>
    <row r="69" spans="1:71" ht="18" customHeight="1" x14ac:dyDescent="0.25">
      <c r="A69" s="430" t="s">
        <v>178</v>
      </c>
      <c r="B69" s="474" t="s">
        <v>76</v>
      </c>
      <c r="C69" s="460"/>
      <c r="D69" s="463"/>
      <c r="E69" s="463"/>
      <c r="F69" s="464"/>
      <c r="G69" s="463"/>
      <c r="H69" s="463"/>
      <c r="I69" s="463"/>
      <c r="J69" s="463"/>
      <c r="K69" s="463"/>
      <c r="L69" s="463"/>
      <c r="M69" s="463"/>
      <c r="N69" s="463"/>
      <c r="O69" s="464"/>
      <c r="P69" s="463"/>
      <c r="Q69" s="463"/>
      <c r="R69" s="463"/>
      <c r="S69" s="463"/>
      <c r="T69" s="463"/>
      <c r="U69" s="460"/>
      <c r="V69" s="463"/>
      <c r="W69" s="463"/>
      <c r="X69" s="460"/>
      <c r="Y69" s="464"/>
      <c r="Z69" s="463"/>
      <c r="AA69" s="463"/>
      <c r="AB69" s="463"/>
      <c r="AC69" s="463"/>
      <c r="AD69" s="463"/>
      <c r="AE69" s="463"/>
      <c r="AF69" s="463"/>
      <c r="AG69" s="463"/>
      <c r="AH69" s="465"/>
      <c r="AI69" s="463"/>
      <c r="AJ69" s="463"/>
      <c r="AK69" s="463"/>
      <c r="AL69" s="463"/>
      <c r="AM69" s="463"/>
      <c r="AN69" s="463"/>
      <c r="AO69" s="463"/>
      <c r="AP69" s="463"/>
      <c r="AQ69" s="463"/>
      <c r="AR69" s="463"/>
      <c r="AS69" s="463"/>
      <c r="AT69" s="464"/>
      <c r="AU69" s="463"/>
      <c r="AV69" s="460"/>
      <c r="AW69" s="463"/>
      <c r="AX69" s="463"/>
      <c r="AY69" s="463"/>
      <c r="AZ69" s="463"/>
      <c r="BA69" s="463"/>
      <c r="BB69" s="463"/>
      <c r="BC69" s="463"/>
      <c r="BD69" s="463"/>
      <c r="BE69" s="463"/>
      <c r="BF69" s="463"/>
      <c r="BG69" s="463"/>
      <c r="BH69" s="460"/>
      <c r="BI69" s="449"/>
      <c r="BJ69" s="463"/>
      <c r="BK69" s="463"/>
      <c r="BL69" s="463"/>
      <c r="BM69" s="463"/>
      <c r="BN69" s="463"/>
      <c r="BO69" s="490"/>
      <c r="BP69" s="463"/>
      <c r="BQ69" s="463"/>
      <c r="BR69" s="463"/>
      <c r="BS69" s="463"/>
    </row>
    <row r="70" spans="1:71" ht="18" customHeight="1" x14ac:dyDescent="0.25">
      <c r="A70" s="430" t="s">
        <v>177</v>
      </c>
      <c r="B70" s="474" t="s">
        <v>77</v>
      </c>
      <c r="C70" s="460"/>
      <c r="D70" s="463"/>
      <c r="E70" s="463"/>
      <c r="F70" s="464"/>
      <c r="G70" s="463"/>
      <c r="H70" s="463"/>
      <c r="I70" s="463"/>
      <c r="J70" s="463"/>
      <c r="K70" s="463"/>
      <c r="L70" s="463"/>
      <c r="M70" s="463"/>
      <c r="N70" s="463"/>
      <c r="O70" s="464"/>
      <c r="P70" s="463"/>
      <c r="Q70" s="463"/>
      <c r="R70" s="463"/>
      <c r="S70" s="463"/>
      <c r="T70" s="463"/>
      <c r="U70" s="460"/>
      <c r="V70" s="463"/>
      <c r="W70" s="463"/>
      <c r="X70" s="460"/>
      <c r="Y70" s="464"/>
      <c r="Z70" s="463"/>
      <c r="AA70" s="463"/>
      <c r="AB70" s="463"/>
      <c r="AC70" s="463"/>
      <c r="AD70" s="463"/>
      <c r="AE70" s="463"/>
      <c r="AF70" s="463"/>
      <c r="AG70" s="463"/>
      <c r="AH70" s="465"/>
      <c r="AI70" s="463"/>
      <c r="AJ70" s="463"/>
      <c r="AK70" s="463"/>
      <c r="AL70" s="463"/>
      <c r="AM70" s="463"/>
      <c r="AN70" s="463"/>
      <c r="AO70" s="463"/>
      <c r="AP70" s="463"/>
      <c r="AQ70" s="463"/>
      <c r="AR70" s="463"/>
      <c r="AS70" s="463"/>
      <c r="AT70" s="464"/>
      <c r="AU70" s="463"/>
      <c r="AV70" s="460"/>
      <c r="AW70" s="463"/>
      <c r="AX70" s="463"/>
      <c r="AY70" s="463"/>
      <c r="AZ70" s="463"/>
      <c r="BA70" s="463"/>
      <c r="BB70" s="463"/>
      <c r="BC70" s="463"/>
      <c r="BD70" s="463"/>
      <c r="BE70" s="463"/>
      <c r="BF70" s="463"/>
      <c r="BG70" s="463"/>
      <c r="BH70" s="460"/>
      <c r="BI70" s="449"/>
      <c r="BJ70" s="463"/>
      <c r="BK70" s="463"/>
      <c r="BL70" s="463"/>
      <c r="BM70" s="463"/>
      <c r="BN70" s="463"/>
      <c r="BO70" s="463"/>
      <c r="BP70" s="490"/>
      <c r="BQ70" s="463"/>
      <c r="BR70" s="463"/>
      <c r="BS70" s="463"/>
    </row>
    <row r="71" spans="1:71" ht="18" customHeight="1" x14ac:dyDescent="0.25">
      <c r="A71" s="430" t="s">
        <v>176</v>
      </c>
      <c r="B71" s="474" t="s">
        <v>78</v>
      </c>
      <c r="C71" s="460"/>
      <c r="D71" s="463"/>
      <c r="E71" s="463"/>
      <c r="F71" s="464"/>
      <c r="G71" s="463"/>
      <c r="H71" s="463"/>
      <c r="I71" s="463"/>
      <c r="J71" s="463"/>
      <c r="K71" s="463"/>
      <c r="L71" s="463"/>
      <c r="M71" s="463"/>
      <c r="N71" s="463"/>
      <c r="O71" s="464"/>
      <c r="P71" s="463"/>
      <c r="Q71" s="463"/>
      <c r="R71" s="463"/>
      <c r="S71" s="463"/>
      <c r="T71" s="463"/>
      <c r="U71" s="460"/>
      <c r="V71" s="463"/>
      <c r="W71" s="463"/>
      <c r="X71" s="460"/>
      <c r="Y71" s="464"/>
      <c r="Z71" s="463"/>
      <c r="AA71" s="469"/>
      <c r="AB71" s="469"/>
      <c r="AC71" s="469"/>
      <c r="AD71" s="469"/>
      <c r="AE71" s="469"/>
      <c r="AF71" s="469"/>
      <c r="AG71" s="469"/>
      <c r="AH71" s="465"/>
      <c r="AI71" s="463"/>
      <c r="AJ71" s="463"/>
      <c r="AK71" s="463"/>
      <c r="AL71" s="463"/>
      <c r="AM71" s="463"/>
      <c r="AN71" s="463"/>
      <c r="AO71" s="431" t="s">
        <v>123</v>
      </c>
      <c r="AP71" s="463"/>
      <c r="AQ71" s="463"/>
      <c r="AR71" s="463"/>
      <c r="AS71" s="463"/>
      <c r="AT71" s="464"/>
      <c r="AU71" s="431" t="s">
        <v>123</v>
      </c>
      <c r="AV71" s="460"/>
      <c r="AW71" s="463"/>
      <c r="AX71" s="463"/>
      <c r="AY71" s="463"/>
      <c r="AZ71" s="463"/>
      <c r="BA71" s="463"/>
      <c r="BB71" s="463"/>
      <c r="BC71" s="463"/>
      <c r="BD71" s="463"/>
      <c r="BE71" s="463"/>
      <c r="BF71" s="463"/>
      <c r="BG71" s="463"/>
      <c r="BH71" s="460"/>
      <c r="BI71" s="449"/>
      <c r="BJ71" s="463"/>
      <c r="BK71" s="463"/>
      <c r="BL71" s="463"/>
      <c r="BM71" s="463"/>
      <c r="BN71" s="463"/>
      <c r="BO71" s="463"/>
      <c r="BP71" s="463"/>
      <c r="BQ71" s="490"/>
      <c r="BR71" s="463"/>
      <c r="BS71" s="463"/>
    </row>
    <row r="72" spans="1:71" ht="18" customHeight="1" x14ac:dyDescent="0.25">
      <c r="A72" s="430" t="s">
        <v>175</v>
      </c>
      <c r="B72" s="474" t="s">
        <v>79</v>
      </c>
      <c r="C72" s="460"/>
      <c r="D72" s="463"/>
      <c r="E72" s="463"/>
      <c r="F72" s="464"/>
      <c r="G72" s="463"/>
      <c r="H72" s="463"/>
      <c r="I72" s="463"/>
      <c r="J72" s="463"/>
      <c r="K72" s="463"/>
      <c r="L72" s="463"/>
      <c r="M72" s="463"/>
      <c r="N72" s="463"/>
      <c r="O72" s="464"/>
      <c r="P72" s="463"/>
      <c r="Q72" s="463"/>
      <c r="R72" s="463"/>
      <c r="S72" s="463"/>
      <c r="T72" s="463"/>
      <c r="U72" s="460"/>
      <c r="V72" s="463"/>
      <c r="W72" s="463"/>
      <c r="X72" s="460"/>
      <c r="Y72" s="464"/>
      <c r="Z72" s="463"/>
      <c r="AA72" s="463"/>
      <c r="AB72" s="463"/>
      <c r="AC72" s="463"/>
      <c r="AD72" s="463"/>
      <c r="AE72" s="463"/>
      <c r="AF72" s="463"/>
      <c r="AG72" s="463"/>
      <c r="AH72" s="465"/>
      <c r="AI72" s="463"/>
      <c r="AJ72" s="463"/>
      <c r="AK72" s="463"/>
      <c r="AL72" s="463"/>
      <c r="AM72" s="463"/>
      <c r="AN72" s="463"/>
      <c r="AO72" s="463"/>
      <c r="AP72" s="463"/>
      <c r="AQ72" s="463"/>
      <c r="AR72" s="463"/>
      <c r="AS72" s="463"/>
      <c r="AT72" s="464"/>
      <c r="AU72" s="463"/>
      <c r="AV72" s="460"/>
      <c r="AW72" s="463"/>
      <c r="AX72" s="463"/>
      <c r="AY72" s="463"/>
      <c r="AZ72" s="463"/>
      <c r="BA72" s="463"/>
      <c r="BB72" s="463"/>
      <c r="BC72" s="463"/>
      <c r="BD72" s="463"/>
      <c r="BE72" s="463"/>
      <c r="BF72" s="463"/>
      <c r="BG72" s="463"/>
      <c r="BH72" s="460"/>
      <c r="BI72" s="449"/>
      <c r="BJ72" s="463"/>
      <c r="BK72" s="463"/>
      <c r="BL72" s="463"/>
      <c r="BM72" s="463"/>
      <c r="BN72" s="463"/>
      <c r="BO72" s="463"/>
      <c r="BP72" s="463"/>
      <c r="BQ72" s="463"/>
      <c r="BR72" s="490"/>
      <c r="BS72" s="463"/>
    </row>
    <row r="73" spans="1:71" ht="18" customHeight="1" x14ac:dyDescent="0.25">
      <c r="A73" s="430" t="s">
        <v>174</v>
      </c>
      <c r="B73" s="474" t="s">
        <v>80</v>
      </c>
      <c r="C73" s="460"/>
      <c r="D73" s="463"/>
      <c r="E73" s="463"/>
      <c r="F73" s="464"/>
      <c r="G73" s="463"/>
      <c r="H73" s="463"/>
      <c r="I73" s="463"/>
      <c r="J73" s="463"/>
      <c r="K73" s="463"/>
      <c r="L73" s="463"/>
      <c r="M73" s="463"/>
      <c r="N73" s="463"/>
      <c r="O73" s="464"/>
      <c r="P73" s="463"/>
      <c r="Q73" s="463"/>
      <c r="R73" s="463"/>
      <c r="S73" s="463"/>
      <c r="T73" s="463"/>
      <c r="U73" s="460"/>
      <c r="V73" s="463"/>
      <c r="W73" s="463"/>
      <c r="X73" s="460"/>
      <c r="Y73" s="464"/>
      <c r="Z73" s="463"/>
      <c r="AA73" s="463"/>
      <c r="AB73" s="463"/>
      <c r="AC73" s="463"/>
      <c r="AD73" s="463"/>
      <c r="AE73" s="463"/>
      <c r="AF73" s="463"/>
      <c r="AG73" s="463"/>
      <c r="AH73" s="465"/>
      <c r="AI73" s="463"/>
      <c r="AJ73" s="463"/>
      <c r="AK73" s="463"/>
      <c r="AL73" s="463"/>
      <c r="AM73" s="463"/>
      <c r="AN73" s="463"/>
      <c r="AO73" s="463"/>
      <c r="AP73" s="463"/>
      <c r="AQ73" s="463"/>
      <c r="AR73" s="463"/>
      <c r="AS73" s="463"/>
      <c r="AT73" s="464"/>
      <c r="AU73" s="463"/>
      <c r="AV73" s="460"/>
      <c r="AW73" s="463"/>
      <c r="AX73" s="463"/>
      <c r="AY73" s="463"/>
      <c r="AZ73" s="463"/>
      <c r="BA73" s="463"/>
      <c r="BB73" s="463"/>
      <c r="BC73" s="463"/>
      <c r="BD73" s="463"/>
      <c r="BE73" s="463"/>
      <c r="BF73" s="463"/>
      <c r="BG73" s="463"/>
      <c r="BH73" s="460"/>
      <c r="BI73" s="449"/>
      <c r="BJ73" s="463"/>
      <c r="BK73" s="463"/>
      <c r="BL73" s="463"/>
      <c r="BM73" s="463"/>
      <c r="BN73" s="463"/>
      <c r="BO73" s="463"/>
      <c r="BP73" s="463"/>
      <c r="BQ73" s="463"/>
      <c r="BR73" s="463"/>
      <c r="BS73" s="490"/>
    </row>
    <row r="74" spans="1:71" ht="18" customHeight="1" x14ac:dyDescent="0.25">
      <c r="A74" s="430"/>
      <c r="B74" s="475" t="s">
        <v>173</v>
      </c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  <c r="AF74" s="460"/>
      <c r="AG74" s="460"/>
      <c r="AH74" s="461"/>
      <c r="AI74" s="460"/>
      <c r="AJ74" s="460"/>
      <c r="AK74" s="460"/>
      <c r="AL74" s="460"/>
      <c r="AM74" s="460"/>
      <c r="AN74" s="460"/>
      <c r="AO74" s="460"/>
      <c r="AP74" s="460"/>
      <c r="AQ74" s="460"/>
      <c r="AR74" s="460"/>
      <c r="AS74" s="460"/>
      <c r="AT74" s="460"/>
      <c r="AU74" s="460"/>
      <c r="AV74" s="460"/>
      <c r="AW74" s="460"/>
      <c r="AX74" s="460"/>
      <c r="AY74" s="460"/>
      <c r="AZ74" s="460"/>
      <c r="BA74" s="460"/>
      <c r="BB74" s="460"/>
      <c r="BC74" s="460"/>
      <c r="BD74" s="460"/>
      <c r="BE74" s="460"/>
      <c r="BF74" s="460"/>
      <c r="BG74" s="460"/>
      <c r="BH74" s="460"/>
      <c r="BI74" s="448"/>
      <c r="BJ74" s="460"/>
      <c r="BK74" s="460"/>
      <c r="BL74" s="460"/>
      <c r="BM74" s="460"/>
      <c r="BN74" s="460"/>
      <c r="BO74" s="460"/>
      <c r="BP74" s="460"/>
      <c r="BQ74" s="460"/>
      <c r="BR74" s="460"/>
      <c r="BS74" s="460"/>
    </row>
    <row r="75" spans="1:71" ht="18" customHeight="1" x14ac:dyDescent="0.25">
      <c r="A75" s="463" t="s">
        <v>172</v>
      </c>
      <c r="B75" s="463" t="s">
        <v>171</v>
      </c>
      <c r="C75" s="460"/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0"/>
      <c r="V75" s="463"/>
      <c r="W75" s="463"/>
      <c r="X75" s="460"/>
      <c r="Y75" s="463"/>
      <c r="Z75" s="463"/>
      <c r="AA75" s="463"/>
      <c r="AB75" s="463"/>
      <c r="AC75" s="463"/>
      <c r="AD75" s="463"/>
      <c r="AE75" s="463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  <c r="AQ75" s="463"/>
      <c r="AR75" s="463"/>
      <c r="AS75" s="463"/>
      <c r="AT75" s="463"/>
      <c r="AU75" s="463"/>
      <c r="AV75" s="460"/>
      <c r="AW75" s="449" t="s">
        <v>152</v>
      </c>
      <c r="AX75" s="449"/>
      <c r="AY75" s="449"/>
      <c r="AZ75" s="449"/>
      <c r="BA75" s="449"/>
      <c r="BB75" s="449" t="s">
        <v>152</v>
      </c>
      <c r="BC75" s="449"/>
      <c r="BD75" s="449"/>
      <c r="BE75" s="449"/>
      <c r="BF75" s="449"/>
      <c r="BG75" s="449"/>
      <c r="BH75" s="460"/>
      <c r="BI75" s="449"/>
      <c r="BJ75" s="463"/>
      <c r="BK75" s="463"/>
      <c r="BL75" s="463"/>
      <c r="BM75" s="463"/>
      <c r="BN75" s="463"/>
      <c r="BO75" s="463"/>
      <c r="BP75" s="463"/>
      <c r="BQ75" s="463"/>
      <c r="BR75" s="463"/>
      <c r="BS75" s="463"/>
    </row>
    <row r="76" spans="1:71" ht="18" customHeight="1" x14ac:dyDescent="0.25">
      <c r="A76" s="463" t="s">
        <v>170</v>
      </c>
      <c r="B76" s="463" t="s">
        <v>169</v>
      </c>
      <c r="C76" s="460"/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0"/>
      <c r="V76" s="463"/>
      <c r="W76" s="463"/>
      <c r="X76" s="460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  <c r="AQ76" s="463"/>
      <c r="AR76" s="463"/>
      <c r="AS76" s="463"/>
      <c r="AT76" s="463"/>
      <c r="AU76" s="463"/>
      <c r="AV76" s="460"/>
      <c r="AW76" s="449" t="s">
        <v>152</v>
      </c>
      <c r="AX76" s="449"/>
      <c r="AY76" s="449"/>
      <c r="AZ76" s="449"/>
      <c r="BA76" s="449"/>
      <c r="BB76" s="449" t="s">
        <v>152</v>
      </c>
      <c r="BC76" s="449"/>
      <c r="BD76" s="449"/>
      <c r="BE76" s="449"/>
      <c r="BF76" s="449"/>
      <c r="BG76" s="449"/>
      <c r="BH76" s="460"/>
      <c r="BI76" s="449"/>
      <c r="BJ76" s="463"/>
      <c r="BK76" s="463"/>
      <c r="BL76" s="463"/>
      <c r="BM76" s="463"/>
      <c r="BN76" s="463"/>
      <c r="BO76" s="463"/>
      <c r="BP76" s="463"/>
      <c r="BQ76" s="463"/>
      <c r="BR76" s="463"/>
      <c r="BS76" s="463"/>
    </row>
    <row r="77" spans="1:71" ht="18" customHeight="1" x14ac:dyDescent="0.25">
      <c r="A77" s="463" t="s">
        <v>168</v>
      </c>
      <c r="B77" s="463" t="s">
        <v>167</v>
      </c>
      <c r="C77" s="460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0"/>
      <c r="V77" s="463"/>
      <c r="W77" s="463"/>
      <c r="X77" s="460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0"/>
      <c r="AW77" s="449"/>
      <c r="AX77" s="449"/>
      <c r="AY77" s="449"/>
      <c r="AZ77" s="449" t="s">
        <v>123</v>
      </c>
      <c r="BA77" s="449" t="s">
        <v>123</v>
      </c>
      <c r="BB77" s="449"/>
      <c r="BC77" s="449"/>
      <c r="BD77" s="449"/>
      <c r="BE77" s="449" t="s">
        <v>123</v>
      </c>
      <c r="BF77" s="449" t="s">
        <v>123</v>
      </c>
      <c r="BG77" s="449"/>
      <c r="BH77" s="460"/>
      <c r="BI77" s="449"/>
      <c r="BJ77" s="463"/>
      <c r="BK77" s="463"/>
      <c r="BL77" s="463"/>
      <c r="BM77" s="463"/>
      <c r="BN77" s="463"/>
      <c r="BO77" s="463"/>
      <c r="BP77" s="463"/>
      <c r="BQ77" s="463"/>
      <c r="BR77" s="463"/>
      <c r="BS77" s="463"/>
    </row>
    <row r="78" spans="1:71" ht="18" customHeight="1" x14ac:dyDescent="0.25">
      <c r="A78" s="463" t="s">
        <v>166</v>
      </c>
      <c r="B78" s="463" t="s">
        <v>165</v>
      </c>
      <c r="C78" s="460"/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0"/>
      <c r="V78" s="463"/>
      <c r="W78" s="463"/>
      <c r="X78" s="460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  <c r="AQ78" s="463"/>
      <c r="AR78" s="463"/>
      <c r="AS78" s="463"/>
      <c r="AT78" s="463"/>
      <c r="AU78" s="463"/>
      <c r="AV78" s="460"/>
      <c r="AW78" s="449"/>
      <c r="AX78" s="449" t="s">
        <v>152</v>
      </c>
      <c r="AY78" s="449"/>
      <c r="AZ78" s="449"/>
      <c r="BA78" s="449"/>
      <c r="BB78" s="449"/>
      <c r="BC78" s="449" t="s">
        <v>152</v>
      </c>
      <c r="BD78" s="449"/>
      <c r="BE78" s="449"/>
      <c r="BF78" s="449"/>
      <c r="BG78" s="449"/>
      <c r="BH78" s="460"/>
      <c r="BI78" s="449"/>
      <c r="BJ78" s="463"/>
      <c r="BK78" s="463"/>
      <c r="BL78" s="463"/>
      <c r="BM78" s="463"/>
      <c r="BN78" s="463"/>
      <c r="BO78" s="463"/>
      <c r="BP78" s="463"/>
      <c r="BQ78" s="463"/>
      <c r="BR78" s="463"/>
      <c r="BS78" s="463"/>
    </row>
    <row r="79" spans="1:71" ht="18" customHeight="1" x14ac:dyDescent="0.25">
      <c r="A79" s="463" t="s">
        <v>164</v>
      </c>
      <c r="B79" s="463" t="s">
        <v>163</v>
      </c>
      <c r="C79" s="460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0"/>
      <c r="V79" s="463"/>
      <c r="W79" s="463"/>
      <c r="X79" s="460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  <c r="AQ79" s="463"/>
      <c r="AR79" s="463"/>
      <c r="AS79" s="463"/>
      <c r="AT79" s="463"/>
      <c r="AU79" s="463"/>
      <c r="AV79" s="460"/>
      <c r="AW79" s="449" t="s">
        <v>123</v>
      </c>
      <c r="AX79" s="449"/>
      <c r="AY79" s="449" t="s">
        <v>123</v>
      </c>
      <c r="AZ79" s="449"/>
      <c r="BA79" s="449"/>
      <c r="BB79" s="449" t="s">
        <v>123</v>
      </c>
      <c r="BC79" s="449"/>
      <c r="BD79" s="449" t="s">
        <v>123</v>
      </c>
      <c r="BE79" s="449"/>
      <c r="BF79" s="449"/>
      <c r="BG79" s="449"/>
      <c r="BH79" s="460"/>
      <c r="BI79" s="449"/>
      <c r="BJ79" s="463"/>
      <c r="BK79" s="463"/>
      <c r="BL79" s="463"/>
      <c r="BM79" s="463"/>
      <c r="BN79" s="463"/>
      <c r="BO79" s="463"/>
      <c r="BP79" s="463"/>
      <c r="BQ79" s="463"/>
      <c r="BR79" s="463"/>
      <c r="BS79" s="463"/>
    </row>
    <row r="80" spans="1:71" ht="18" customHeight="1" x14ac:dyDescent="0.25">
      <c r="A80" s="463" t="s">
        <v>162</v>
      </c>
      <c r="B80" s="463" t="s">
        <v>161</v>
      </c>
      <c r="C80" s="460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0"/>
      <c r="V80" s="463"/>
      <c r="W80" s="463"/>
      <c r="X80" s="460"/>
      <c r="Y80" s="463"/>
      <c r="Z80" s="463"/>
      <c r="AA80" s="463"/>
      <c r="AB80" s="463"/>
      <c r="AC80" s="463"/>
      <c r="AD80" s="463"/>
      <c r="AE80" s="463"/>
      <c r="AF80" s="463"/>
      <c r="AG80" s="463"/>
      <c r="AH80" s="463"/>
      <c r="AI80" s="463"/>
      <c r="AJ80" s="463"/>
      <c r="AK80" s="463"/>
      <c r="AL80" s="463"/>
      <c r="AM80" s="463"/>
      <c r="AN80" s="463"/>
      <c r="AO80" s="463"/>
      <c r="AP80" s="463"/>
      <c r="AQ80" s="463"/>
      <c r="AR80" s="463"/>
      <c r="AS80" s="463"/>
      <c r="AT80" s="463"/>
      <c r="AU80" s="463"/>
      <c r="AV80" s="460"/>
      <c r="AW80" s="449" t="s">
        <v>123</v>
      </c>
      <c r="AX80" s="449" t="s">
        <v>123</v>
      </c>
      <c r="AY80" s="449" t="s">
        <v>123</v>
      </c>
      <c r="AZ80" s="449"/>
      <c r="BA80" s="449"/>
      <c r="BB80" s="449" t="s">
        <v>123</v>
      </c>
      <c r="BC80" s="449" t="s">
        <v>123</v>
      </c>
      <c r="BD80" s="449" t="s">
        <v>123</v>
      </c>
      <c r="BE80" s="449"/>
      <c r="BF80" s="449"/>
      <c r="BG80" s="449"/>
      <c r="BH80" s="460"/>
      <c r="BI80" s="449"/>
      <c r="BJ80" s="463"/>
      <c r="BK80" s="463"/>
      <c r="BL80" s="463"/>
      <c r="BM80" s="463"/>
      <c r="BN80" s="463"/>
      <c r="BO80" s="463"/>
      <c r="BP80" s="463"/>
      <c r="BQ80" s="463"/>
      <c r="BR80" s="463"/>
      <c r="BS80" s="463"/>
    </row>
    <row r="81" spans="1:71" ht="18" customHeight="1" x14ac:dyDescent="0.25">
      <c r="A81" s="463" t="s">
        <v>160</v>
      </c>
      <c r="B81" s="463" t="s">
        <v>159</v>
      </c>
      <c r="C81" s="460"/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0"/>
      <c r="V81" s="463"/>
      <c r="W81" s="463"/>
      <c r="X81" s="460"/>
      <c r="Y81" s="463"/>
      <c r="Z81" s="463"/>
      <c r="AA81" s="463"/>
      <c r="AB81" s="463"/>
      <c r="AC81" s="463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  <c r="AQ81" s="463"/>
      <c r="AR81" s="463"/>
      <c r="AS81" s="463"/>
      <c r="AT81" s="463"/>
      <c r="AU81" s="463"/>
      <c r="AV81" s="460"/>
      <c r="AW81" s="449"/>
      <c r="AX81" s="449" t="s">
        <v>149</v>
      </c>
      <c r="AY81" s="449"/>
      <c r="AZ81" s="449"/>
      <c r="BA81" s="449"/>
      <c r="BB81" s="449"/>
      <c r="BC81" s="449" t="s">
        <v>149</v>
      </c>
      <c r="BD81" s="449"/>
      <c r="BE81" s="449"/>
      <c r="BF81" s="449"/>
      <c r="BG81" s="449"/>
      <c r="BH81" s="460"/>
      <c r="BI81" s="449"/>
      <c r="BJ81" s="463"/>
      <c r="BK81" s="463"/>
      <c r="BL81" s="463"/>
      <c r="BM81" s="463"/>
      <c r="BN81" s="463"/>
      <c r="BO81" s="463"/>
      <c r="BP81" s="463"/>
      <c r="BQ81" s="463"/>
      <c r="BR81" s="463"/>
      <c r="BS81" s="463"/>
    </row>
    <row r="82" spans="1:71" ht="18" customHeight="1" x14ac:dyDescent="0.25">
      <c r="A82" s="463" t="s">
        <v>158</v>
      </c>
      <c r="B82" s="463" t="s">
        <v>157</v>
      </c>
      <c r="C82" s="460"/>
      <c r="D82" s="463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0"/>
      <c r="V82" s="463"/>
      <c r="W82" s="463"/>
      <c r="X82" s="460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  <c r="AQ82" s="463"/>
      <c r="AR82" s="463"/>
      <c r="AS82" s="463"/>
      <c r="AT82" s="463"/>
      <c r="AU82" s="463"/>
      <c r="AV82" s="460"/>
      <c r="AW82" s="449"/>
      <c r="AX82" s="449" t="s">
        <v>123</v>
      </c>
      <c r="AY82" s="449"/>
      <c r="AZ82" s="449"/>
      <c r="BA82" s="449"/>
      <c r="BB82" s="449"/>
      <c r="BC82" s="449" t="s">
        <v>123</v>
      </c>
      <c r="BD82" s="449"/>
      <c r="BE82" s="449"/>
      <c r="BF82" s="449"/>
      <c r="BG82" s="449"/>
      <c r="BH82" s="460"/>
      <c r="BI82" s="449"/>
      <c r="BJ82" s="463"/>
      <c r="BK82" s="463"/>
      <c r="BL82" s="463"/>
      <c r="BM82" s="463"/>
      <c r="BN82" s="463"/>
      <c r="BO82" s="463"/>
      <c r="BP82" s="463"/>
      <c r="BQ82" s="463"/>
      <c r="BR82" s="463"/>
      <c r="BS82" s="463"/>
    </row>
    <row r="83" spans="1:71" ht="18" customHeight="1" x14ac:dyDescent="0.25">
      <c r="A83" s="463" t="s">
        <v>156</v>
      </c>
      <c r="B83" s="463" t="s">
        <v>155</v>
      </c>
      <c r="C83" s="460"/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0"/>
      <c r="V83" s="463"/>
      <c r="W83" s="463"/>
      <c r="X83" s="460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3"/>
      <c r="AQ83" s="463"/>
      <c r="AR83" s="463"/>
      <c r="AS83" s="463"/>
      <c r="AT83" s="463"/>
      <c r="AU83" s="463"/>
      <c r="AV83" s="460"/>
      <c r="AW83" s="449" t="s">
        <v>123</v>
      </c>
      <c r="AX83" s="449"/>
      <c r="AY83" s="449" t="s">
        <v>123</v>
      </c>
      <c r="AZ83" s="449" t="s">
        <v>123</v>
      </c>
      <c r="BA83" s="449" t="s">
        <v>123</v>
      </c>
      <c r="BB83" s="449" t="s">
        <v>123</v>
      </c>
      <c r="BC83" s="449"/>
      <c r="BD83" s="449" t="s">
        <v>123</v>
      </c>
      <c r="BE83" s="449" t="s">
        <v>123</v>
      </c>
      <c r="BF83" s="449" t="s">
        <v>123</v>
      </c>
      <c r="BG83" s="449" t="s">
        <v>123</v>
      </c>
      <c r="BH83" s="460"/>
      <c r="BI83" s="449"/>
      <c r="BJ83" s="463"/>
      <c r="BK83" s="463"/>
      <c r="BL83" s="463"/>
      <c r="BM83" s="463"/>
      <c r="BN83" s="463"/>
      <c r="BO83" s="463"/>
      <c r="BP83" s="463"/>
      <c r="BQ83" s="463"/>
      <c r="BR83" s="463"/>
      <c r="BS83" s="463"/>
    </row>
    <row r="84" spans="1:71" ht="18" customHeight="1" x14ac:dyDescent="0.25">
      <c r="A84" s="463" t="s">
        <v>154</v>
      </c>
      <c r="B84" s="463" t="s">
        <v>69</v>
      </c>
      <c r="C84" s="460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3"/>
      <c r="T84" s="463"/>
      <c r="U84" s="460"/>
      <c r="V84" s="463"/>
      <c r="W84" s="463"/>
      <c r="X84" s="460"/>
      <c r="Y84" s="463"/>
      <c r="Z84" s="463"/>
      <c r="AA84" s="463"/>
      <c r="AB84" s="463"/>
      <c r="AC84" s="463"/>
      <c r="AD84" s="463"/>
      <c r="AE84" s="463"/>
      <c r="AF84" s="463"/>
      <c r="AG84" s="463"/>
      <c r="AH84" s="463"/>
      <c r="AI84" s="463"/>
      <c r="AJ84" s="463"/>
      <c r="AK84" s="463"/>
      <c r="AL84" s="463"/>
      <c r="AM84" s="463"/>
      <c r="AN84" s="463"/>
      <c r="AO84" s="463"/>
      <c r="AP84" s="463"/>
      <c r="AQ84" s="463"/>
      <c r="AR84" s="463"/>
      <c r="AS84" s="463"/>
      <c r="AT84" s="463"/>
      <c r="AU84" s="463"/>
      <c r="AV84" s="460"/>
      <c r="AW84" s="449" t="s">
        <v>123</v>
      </c>
      <c r="AX84" s="449" t="s">
        <v>123</v>
      </c>
      <c r="AY84" s="449" t="s">
        <v>123</v>
      </c>
      <c r="AZ84" s="449" t="s">
        <v>123</v>
      </c>
      <c r="BA84" s="449" t="s">
        <v>123</v>
      </c>
      <c r="BB84" s="449" t="s">
        <v>123</v>
      </c>
      <c r="BC84" s="449" t="s">
        <v>123</v>
      </c>
      <c r="BD84" s="449" t="s">
        <v>123</v>
      </c>
      <c r="BE84" s="449" t="s">
        <v>123</v>
      </c>
      <c r="BF84" s="449" t="s">
        <v>123</v>
      </c>
      <c r="BG84" s="449" t="s">
        <v>123</v>
      </c>
      <c r="BH84" s="460"/>
      <c r="BI84" s="449"/>
      <c r="BJ84" s="463"/>
      <c r="BK84" s="463"/>
      <c r="BL84" s="463"/>
      <c r="BM84" s="463"/>
      <c r="BN84" s="463"/>
      <c r="BO84" s="463"/>
      <c r="BP84" s="463"/>
      <c r="BQ84" s="463"/>
      <c r="BR84" s="463"/>
      <c r="BS84" s="463"/>
    </row>
    <row r="86" spans="1:71" x14ac:dyDescent="0.25">
      <c r="A86" s="452" t="s">
        <v>153</v>
      </c>
    </row>
    <row r="88" spans="1:71" x14ac:dyDescent="0.25">
      <c r="A88" s="452" t="s">
        <v>152</v>
      </c>
      <c r="B88" s="452" t="s">
        <v>151</v>
      </c>
    </row>
    <row r="89" spans="1:71" x14ac:dyDescent="0.25">
      <c r="A89" s="452" t="s">
        <v>123</v>
      </c>
      <c r="B89" s="452" t="s">
        <v>150</v>
      </c>
    </row>
    <row r="90" spans="1:71" x14ac:dyDescent="0.25">
      <c r="A90" s="452" t="s">
        <v>149</v>
      </c>
      <c r="B90" s="452" t="s">
        <v>148</v>
      </c>
    </row>
  </sheetData>
  <pageMargins left="0.7" right="0.7" top="0.78740157499999996" bottom="0.78740157499999996" header="0.3" footer="0.3"/>
  <pageSetup paperSize="8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</vt:lpstr>
      <vt:lpstr>KombinationstabelleÖR</vt:lpstr>
      <vt:lpstr>Kombi AUKM-ÖR-BB-</vt:lpstr>
    </vt:vector>
  </TitlesOfParts>
  <Company>Bioland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Kruspe</dc:creator>
  <cp:lastModifiedBy>Kirchner, Irene</cp:lastModifiedBy>
  <cp:lastPrinted>2022-03-11T09:55:10Z</cp:lastPrinted>
  <dcterms:created xsi:type="dcterms:W3CDTF">2022-01-21T14:24:18Z</dcterms:created>
  <dcterms:modified xsi:type="dcterms:W3CDTF">2022-03-17T09:53:09Z</dcterms:modified>
</cp:coreProperties>
</file>